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ЭКОНОМИСТ\Desktop\сметы САДЫ 2020г\"/>
    </mc:Choice>
  </mc:AlternateContent>
  <bookViews>
    <workbookView xWindow="120" yWindow="1065" windowWidth="24240" windowHeight="12645" tabRatio="596" activeTab="3"/>
  </bookViews>
  <sheets>
    <sheet name="Раздел 1." sheetId="1" r:id="rId1"/>
    <sheet name="Разделы 2." sheetId="2" r:id="rId2"/>
    <sheet name="Изменения 1" sheetId="7" r:id="rId3"/>
    <sheet name="Изменения 2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2" hidden="1">'Изменения 1'!$B$31:$E$98</definedName>
    <definedName name="_xlnm._FilterDatabase" localSheetId="3" hidden="1">'Изменения 2'!$A$7:$R$75</definedName>
    <definedName name="_xlnm._FilterDatabase" localSheetId="0" hidden="1">'Раздел 1.'!$B$31:$E$98</definedName>
    <definedName name="_xlnm._FilterDatabase" localSheetId="1" hidden="1">'Разделы 2.'!$A$7:$R$64</definedName>
    <definedName name="Z_27EFA278_5BCD_43FF_B46C_8A363021AF37_.wvu.FilterData" localSheetId="2" hidden="1">'Изменения 1'!$B$32:$E$98</definedName>
    <definedName name="Z_27EFA278_5BCD_43FF_B46C_8A363021AF37_.wvu.FilterData" localSheetId="0" hidden="1">'Раздел 1.'!$B$32:$E$98</definedName>
    <definedName name="Z_4334EDB7_A3DD_41BA_ADE0_9425E62AAC1E_.wvu.FilterData" localSheetId="3" hidden="1">'Изменения 2'!$C$7:$G$81</definedName>
    <definedName name="Z_4334EDB7_A3DD_41BA_ADE0_9425E62AAC1E_.wvu.FilterData" localSheetId="1" hidden="1">'Разделы 2.'!$C$7:$G$70</definedName>
    <definedName name="Z_6C1DEAD0_1952_48A9_B0F8_E7BEB3D25FA1_.wvu.FilterData" localSheetId="2" hidden="1">'Изменения 1'!$A$31:$H$98</definedName>
    <definedName name="Z_6C1DEAD0_1952_48A9_B0F8_E7BEB3D25FA1_.wvu.FilterData" localSheetId="3" hidden="1">'Изменения 2'!$C$7:$G$81</definedName>
    <definedName name="Z_6C1DEAD0_1952_48A9_B0F8_E7BEB3D25FA1_.wvu.FilterData" localSheetId="0" hidden="1">'Раздел 1.'!$A$31:$H$98</definedName>
    <definedName name="Z_6C1DEAD0_1952_48A9_B0F8_E7BEB3D25FA1_.wvu.FilterData" localSheetId="1" hidden="1">'Разделы 2.'!$C$7:$G$70</definedName>
    <definedName name="Z_6C1DEAD0_1952_48A9_B0F8_E7BEB3D25FA1_.wvu.PrintArea" localSheetId="2" hidden="1">'Изменения 1'!$A$1:$H$103</definedName>
    <definedName name="Z_6C1DEAD0_1952_48A9_B0F8_E7BEB3D25FA1_.wvu.PrintArea" localSheetId="3" hidden="1">'Изменения 2'!$A$1:$J$73</definedName>
    <definedName name="Z_6C1DEAD0_1952_48A9_B0F8_E7BEB3D25FA1_.wvu.PrintArea" localSheetId="0" hidden="1">'Раздел 1.'!$A$1:$H$103</definedName>
    <definedName name="Z_6C1DEAD0_1952_48A9_B0F8_E7BEB3D25FA1_.wvu.PrintArea" localSheetId="1" hidden="1">'Разделы 2.'!$A$1:$J$62</definedName>
    <definedName name="Z_6C1DEAD0_1952_48A9_B0F8_E7BEB3D25FA1_.wvu.PrintTitles" localSheetId="2" hidden="1">'Изменения 1'!$28:$29</definedName>
    <definedName name="Z_6C1DEAD0_1952_48A9_B0F8_E7BEB3D25FA1_.wvu.PrintTitles" localSheetId="3" hidden="1">'Изменения 2'!$4:$6</definedName>
    <definedName name="Z_6C1DEAD0_1952_48A9_B0F8_E7BEB3D25FA1_.wvu.PrintTitles" localSheetId="0" hidden="1">'Раздел 1.'!$28:$29</definedName>
    <definedName name="Z_6C1DEAD0_1952_48A9_B0F8_E7BEB3D25FA1_.wvu.PrintTitles" localSheetId="1" hidden="1">'Разделы 2.'!$4:$6</definedName>
    <definedName name="Z_80B5BB5D_E91B_4D6A_9263_BE451F19829A_.wvu.FilterData" localSheetId="2" hidden="1">'Изменения 1'!$B$32:$E$98</definedName>
    <definedName name="Z_80B5BB5D_E91B_4D6A_9263_BE451F19829A_.wvu.FilterData" localSheetId="3" hidden="1">'Изменения 2'!$C$7:$G$81</definedName>
    <definedName name="Z_80B5BB5D_E91B_4D6A_9263_BE451F19829A_.wvu.FilterData" localSheetId="0" hidden="1">'Раздел 1.'!$B$32:$E$98</definedName>
    <definedName name="Z_80B5BB5D_E91B_4D6A_9263_BE451F19829A_.wvu.FilterData" localSheetId="1" hidden="1">'Разделы 2.'!$C$7:$G$70</definedName>
    <definedName name="Z_80B5BB5D_E91B_4D6A_9263_BE451F19829A_.wvu.PrintArea" localSheetId="2" hidden="1">'Изменения 1'!$A$1:$H$103</definedName>
    <definedName name="Z_80B5BB5D_E91B_4D6A_9263_BE451F19829A_.wvu.PrintArea" localSheetId="3" hidden="1">'Изменения 2'!$A$1:$J$73</definedName>
    <definedName name="Z_80B5BB5D_E91B_4D6A_9263_BE451F19829A_.wvu.PrintArea" localSheetId="0" hidden="1">'Раздел 1.'!$A$1:$H$103</definedName>
    <definedName name="Z_80B5BB5D_E91B_4D6A_9263_BE451F19829A_.wvu.PrintArea" localSheetId="1" hidden="1">'Разделы 2.'!$A$1:$J$62</definedName>
    <definedName name="Z_80B5BB5D_E91B_4D6A_9263_BE451F19829A_.wvu.PrintTitles" localSheetId="2" hidden="1">'Изменения 1'!$28:$29</definedName>
    <definedName name="Z_80B5BB5D_E91B_4D6A_9263_BE451F19829A_.wvu.PrintTitles" localSheetId="3" hidden="1">'Изменения 2'!$4:$6</definedName>
    <definedName name="Z_80B5BB5D_E91B_4D6A_9263_BE451F19829A_.wvu.PrintTitles" localSheetId="0" hidden="1">'Раздел 1.'!$28:$29</definedName>
    <definedName name="Z_80B5BB5D_E91B_4D6A_9263_BE451F19829A_.wvu.PrintTitles" localSheetId="1" hidden="1">'Разделы 2.'!$4:$6</definedName>
    <definedName name="Z_85D9C4F2_C613_4154_B31B_DCD009C6C22F_.wvu.FilterData" localSheetId="3" hidden="1">'Изменения 2'!$C$7:$G$81</definedName>
    <definedName name="Z_85D9C4F2_C613_4154_B31B_DCD009C6C22F_.wvu.FilterData" localSheetId="1" hidden="1">'Разделы 2.'!$C$7:$G$70</definedName>
    <definedName name="Z_FEC78987_52E2_4671_A461_775F91CC27FC_.wvu.FilterData" localSheetId="2" hidden="1">'Изменения 1'!$A$31:$HL$98</definedName>
    <definedName name="Z_FEC78987_52E2_4671_A461_775F91CC27FC_.wvu.FilterData" localSheetId="3" hidden="1">'Изменения 2'!$C$7:$G$81</definedName>
    <definedName name="Z_FEC78987_52E2_4671_A461_775F91CC27FC_.wvu.FilterData" localSheetId="0" hidden="1">'Раздел 1.'!$A$31:$HL$98</definedName>
    <definedName name="Z_FEC78987_52E2_4671_A461_775F91CC27FC_.wvu.FilterData" localSheetId="1" hidden="1">'Разделы 2.'!$C$7:$G$70</definedName>
    <definedName name="Z_FEC78987_52E2_4671_A461_775F91CC27FC_.wvu.PrintArea" localSheetId="2" hidden="1">'Изменения 1'!$A$1:$H$103</definedName>
    <definedName name="Z_FEC78987_52E2_4671_A461_775F91CC27FC_.wvu.PrintArea" localSheetId="3" hidden="1">'Изменения 2'!$A$1:$J$73</definedName>
    <definedName name="Z_FEC78987_52E2_4671_A461_775F91CC27FC_.wvu.PrintArea" localSheetId="0" hidden="1">'Раздел 1.'!$A$1:$H$103</definedName>
    <definedName name="Z_FEC78987_52E2_4671_A461_775F91CC27FC_.wvu.PrintArea" localSheetId="1" hidden="1">'Разделы 2.'!$A$1:$J$62</definedName>
    <definedName name="Z_FEC78987_52E2_4671_A461_775F91CC27FC_.wvu.PrintTitles" localSheetId="2" hidden="1">'Изменения 1'!$28:$29</definedName>
    <definedName name="Z_FEC78987_52E2_4671_A461_775F91CC27FC_.wvu.PrintTitles" localSheetId="3" hidden="1">'Изменения 2'!$4:$6</definedName>
    <definedName name="Z_FEC78987_52E2_4671_A461_775F91CC27FC_.wvu.PrintTitles" localSheetId="0" hidden="1">'Раздел 1.'!$28:$29</definedName>
    <definedName name="Z_FEC78987_52E2_4671_A461_775F91CC27FC_.wvu.PrintTitles" localSheetId="1" hidden="1">'Разделы 2.'!$4:$6</definedName>
    <definedName name="_xlnm.Print_Titles" localSheetId="2">'Изменения 1'!$28:$29</definedName>
    <definedName name="_xlnm.Print_Titles" localSheetId="3">'Изменения 2'!$4:$6</definedName>
    <definedName name="_xlnm.Print_Titles" localSheetId="0">'Раздел 1.'!$28:$29</definedName>
    <definedName name="_xlnm.Print_Titles" localSheetId="1">'Разделы 2.'!$4:$6</definedName>
    <definedName name="_xlnm.Print_Area" localSheetId="2">'Изменения 1'!$A$1:$H$98</definedName>
    <definedName name="_xlnm.Print_Area" localSheetId="3">'Изменения 2'!$A$1:$J$80</definedName>
    <definedName name="_xlnm.Print_Area" localSheetId="0">'Раздел 1.'!$A$1:$H$98</definedName>
    <definedName name="_xlnm.Print_Area" localSheetId="1">'Разделы 2.'!$A$1:$J$69</definedName>
  </definedNames>
  <calcPr calcId="162913"/>
  <customWorkbookViews>
    <customWorkbookView name="ШевчукЮА - Личное представление" guid="{80B5BB5D-E91B-4D6A-9263-BE451F19829A}" mergeInterval="0" personalView="1" maximized="1" windowWidth="1916" windowHeight="855" tabRatio="844" activeSheetId="1"/>
    <customWorkbookView name="СтроковаОА - Личное представление" guid="{FEC78987-52E2-4671-A461-775F91CC27FC}" mergeInterval="0" personalView="1" maximized="1" windowWidth="1902" windowHeight="763" tabRatio="844" activeSheetId="1"/>
    <customWorkbookView name="ПоляковаОА - Личное представление" guid="{6C1DEAD0-1952-48A9-B0F8-E7BEB3D25FA1}" mergeInterval="0" personalView="1" maximized="1" windowWidth="1596" windowHeight="675" tabRatio="844" activeSheetId="9"/>
  </customWorkbookViews>
</workbook>
</file>

<file path=xl/calcChain.xml><?xml version="1.0" encoding="utf-8"?>
<calcChain xmlns="http://schemas.openxmlformats.org/spreadsheetml/2006/main">
  <c r="J74" i="8" l="1"/>
  <c r="H44" i="1" l="1"/>
  <c r="G44" i="1"/>
  <c r="F44" i="1"/>
  <c r="G91" i="1"/>
  <c r="G72" i="1"/>
  <c r="I47" i="2" s="1"/>
  <c r="I61" i="2" s="1"/>
  <c r="H72" i="1"/>
  <c r="J47" i="2" s="1"/>
  <c r="J61" i="2" s="1"/>
  <c r="F72" i="1"/>
  <c r="H47" i="2" s="1"/>
  <c r="H61" i="2" s="1"/>
  <c r="G71" i="1"/>
  <c r="H71" i="1"/>
  <c r="F71" i="1"/>
  <c r="G70" i="1"/>
  <c r="H70" i="1"/>
  <c r="F70" i="1"/>
  <c r="G69" i="1"/>
  <c r="H69" i="1"/>
  <c r="F69" i="1"/>
  <c r="G68" i="1"/>
  <c r="H68" i="1"/>
  <c r="F68" i="1"/>
  <c r="G66" i="1"/>
  <c r="H66" i="1"/>
  <c r="F66" i="1"/>
  <c r="G65" i="1"/>
  <c r="H65" i="1"/>
  <c r="F65" i="1"/>
  <c r="G67" i="1"/>
  <c r="H67" i="1"/>
  <c r="F67" i="1"/>
  <c r="G64" i="1"/>
  <c r="H64" i="1"/>
  <c r="F64" i="1"/>
  <c r="G63" i="1"/>
  <c r="H63" i="1"/>
  <c r="F63" i="1"/>
  <c r="G62" i="1"/>
  <c r="H62" i="1"/>
  <c r="F62" i="1"/>
  <c r="G61" i="1"/>
  <c r="H61" i="1"/>
  <c r="F61" i="1"/>
  <c r="G60" i="1"/>
  <c r="H60" i="1"/>
  <c r="F60" i="1"/>
  <c r="G59" i="1"/>
  <c r="H59" i="1"/>
  <c r="F59" i="1"/>
  <c r="G58" i="1"/>
  <c r="H58" i="1"/>
  <c r="F58" i="1"/>
  <c r="G57" i="1"/>
  <c r="H57" i="1"/>
  <c r="F57" i="1"/>
  <c r="G56" i="1"/>
  <c r="H56" i="1"/>
  <c r="F56" i="1"/>
  <c r="G55" i="1"/>
  <c r="H55" i="1"/>
  <c r="F55" i="1"/>
  <c r="G54" i="1"/>
  <c r="H54" i="1"/>
  <c r="F54" i="1"/>
  <c r="F53" i="1"/>
  <c r="G53" i="1"/>
  <c r="H53" i="1"/>
  <c r="G52" i="1"/>
  <c r="H52" i="1"/>
  <c r="F52" i="1"/>
  <c r="G51" i="1"/>
  <c r="H51" i="1"/>
  <c r="F51" i="1"/>
  <c r="G50" i="1"/>
  <c r="H50" i="1"/>
  <c r="F50" i="1"/>
  <c r="H49" i="1"/>
  <c r="G49" i="1"/>
  <c r="F49" i="1"/>
  <c r="G47" i="1"/>
  <c r="H47" i="1"/>
  <c r="F47" i="1"/>
  <c r="G46" i="1"/>
  <c r="H46" i="1"/>
  <c r="F46" i="1"/>
  <c r="G45" i="1"/>
  <c r="H45" i="1"/>
  <c r="F45" i="1"/>
  <c r="G43" i="1"/>
  <c r="H43" i="1"/>
  <c r="F43" i="1"/>
  <c r="G42" i="1"/>
  <c r="H42" i="1"/>
  <c r="F42" i="1"/>
  <c r="G41" i="1"/>
  <c r="H41" i="1"/>
  <c r="F41" i="1"/>
  <c r="G39" i="1"/>
  <c r="H39" i="1"/>
  <c r="F39" i="1"/>
  <c r="F37" i="1"/>
  <c r="G35" i="1"/>
  <c r="H35" i="1"/>
  <c r="F35" i="1"/>
  <c r="G34" i="1"/>
  <c r="H34" i="1"/>
  <c r="F34" i="1"/>
  <c r="G33" i="1"/>
  <c r="H33" i="1"/>
  <c r="F33" i="1"/>
  <c r="H8" i="2" s="1"/>
  <c r="F91" i="1" l="1"/>
  <c r="H91" i="1"/>
  <c r="G85" i="1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8" i="8"/>
  <c r="A18" i="7"/>
  <c r="F11" i="7"/>
  <c r="A80" i="8"/>
  <c r="I57" i="8"/>
  <c r="I56" i="8"/>
  <c r="I55" i="8"/>
  <c r="I54" i="8"/>
  <c r="I53" i="8"/>
  <c r="I52" i="8"/>
  <c r="I51" i="8"/>
  <c r="I50" i="8"/>
  <c r="I49" i="8"/>
  <c r="I48" i="8"/>
  <c r="I47" i="8"/>
  <c r="HJ96" i="7" l="1"/>
  <c r="HI96" i="7"/>
  <c r="HJ93" i="7"/>
  <c r="HI93" i="7"/>
  <c r="HJ92" i="7"/>
  <c r="HI92" i="7"/>
  <c r="HJ91" i="7"/>
  <c r="HI91" i="7"/>
  <c r="H90" i="7"/>
  <c r="J70" i="8" s="1"/>
  <c r="G90" i="7"/>
  <c r="I70" i="8" s="1"/>
  <c r="H89" i="7"/>
  <c r="J69" i="8" s="1"/>
  <c r="G89" i="7"/>
  <c r="I69" i="8" s="1"/>
  <c r="H88" i="7"/>
  <c r="J64" i="8" s="1"/>
  <c r="H87" i="7"/>
  <c r="J63" i="8" s="1"/>
  <c r="G87" i="7"/>
  <c r="I63" i="8" s="1"/>
  <c r="H86" i="7"/>
  <c r="J61" i="8" s="1"/>
  <c r="G86" i="7"/>
  <c r="I61" i="8" s="1"/>
  <c r="H85" i="7"/>
  <c r="J60" i="8" s="1"/>
  <c r="G85" i="7"/>
  <c r="I60" i="8" s="1"/>
  <c r="H84" i="7"/>
  <c r="J59" i="8" s="1"/>
  <c r="G84" i="7"/>
  <c r="I59" i="8" s="1"/>
  <c r="HJ81" i="7"/>
  <c r="HI81" i="7"/>
  <c r="HJ79" i="7"/>
  <c r="HI79" i="7"/>
  <c r="HJ78" i="7"/>
  <c r="HI78" i="7"/>
  <c r="HJ77" i="7"/>
  <c r="HI77" i="7"/>
  <c r="HJ76" i="7"/>
  <c r="HI76" i="7"/>
  <c r="HJ75" i="7"/>
  <c r="HI75" i="7"/>
  <c r="HJ74" i="7"/>
  <c r="HI74" i="7"/>
  <c r="HJ73" i="7"/>
  <c r="HI73" i="7"/>
  <c r="HJ72" i="7"/>
  <c r="HI72" i="7"/>
  <c r="HJ71" i="7"/>
  <c r="HI71" i="7"/>
  <c r="HJ70" i="7"/>
  <c r="HI70" i="7"/>
  <c r="HJ69" i="7"/>
  <c r="F90" i="7"/>
  <c r="H70" i="8" s="1"/>
  <c r="HJ68" i="7"/>
  <c r="HI68" i="7"/>
  <c r="HJ67" i="7"/>
  <c r="HI67" i="7"/>
  <c r="HJ66" i="7"/>
  <c r="HI66" i="7"/>
  <c r="HJ65" i="7"/>
  <c r="HI65" i="7"/>
  <c r="HJ64" i="7"/>
  <c r="HI64" i="7"/>
  <c r="HJ63" i="7"/>
  <c r="F89" i="7"/>
  <c r="H69" i="8" s="1"/>
  <c r="G88" i="7"/>
  <c r="I64" i="8" s="1"/>
  <c r="HJ62" i="7"/>
  <c r="HI61" i="7"/>
  <c r="HI60" i="7"/>
  <c r="HI59" i="7"/>
  <c r="HI58" i="7"/>
  <c r="HI57" i="7"/>
  <c r="HI56" i="7"/>
  <c r="HI55" i="7"/>
  <c r="HJ54" i="7"/>
  <c r="HJ53" i="7"/>
  <c r="F87" i="7"/>
  <c r="H63" i="8" s="1"/>
  <c r="HI51" i="7"/>
  <c r="F86" i="7"/>
  <c r="H61" i="8" s="1"/>
  <c r="HI49" i="7"/>
  <c r="HI47" i="7"/>
  <c r="F85" i="7"/>
  <c r="H60" i="8" s="1"/>
  <c r="I34" i="7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F84" i="7"/>
  <c r="H59" i="8" s="1"/>
  <c r="A69" i="2"/>
  <c r="J73" i="8" l="1"/>
  <c r="I73" i="8"/>
  <c r="G98" i="7"/>
  <c r="H98" i="7"/>
  <c r="HI84" i="7"/>
  <c r="HJ84" i="7"/>
  <c r="HJ85" i="7"/>
  <c r="HI85" i="7"/>
  <c r="HI86" i="7"/>
  <c r="HJ86" i="7"/>
  <c r="HJ87" i="7"/>
  <c r="HI87" i="7"/>
  <c r="HI90" i="7"/>
  <c r="HJ90" i="7"/>
  <c r="HI50" i="7"/>
  <c r="HI52" i="7"/>
  <c r="HI53" i="7"/>
  <c r="HI54" i="7"/>
  <c r="HJ47" i="7"/>
  <c r="HJ49" i="7"/>
  <c r="HJ50" i="7"/>
  <c r="HJ51" i="7"/>
  <c r="HJ52" i="7"/>
  <c r="HJ55" i="7"/>
  <c r="HJ56" i="7"/>
  <c r="HJ57" i="7"/>
  <c r="HJ58" i="7"/>
  <c r="HJ59" i="7"/>
  <c r="HJ60" i="7"/>
  <c r="HJ61" i="7"/>
  <c r="HI62" i="7"/>
  <c r="HI63" i="7"/>
  <c r="HI69" i="7"/>
  <c r="F88" i="7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H35" i="2"/>
  <c r="I35" i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34" i="1"/>
  <c r="F98" i="7" l="1"/>
  <c r="H64" i="8"/>
  <c r="H73" i="8" s="1"/>
  <c r="J8" i="2"/>
  <c r="I8" i="2"/>
  <c r="G90" i="1" l="1"/>
  <c r="I60" i="2" s="1"/>
  <c r="H90" i="1"/>
  <c r="J60" i="2" s="1"/>
  <c r="G89" i="1"/>
  <c r="I59" i="2" s="1"/>
  <c r="H89" i="1"/>
  <c r="J59" i="2" s="1"/>
  <c r="G88" i="1"/>
  <c r="I54" i="2" s="1"/>
  <c r="H88" i="1"/>
  <c r="J54" i="2" s="1"/>
  <c r="G87" i="1"/>
  <c r="I53" i="2" s="1"/>
  <c r="H87" i="1"/>
  <c r="J53" i="2" s="1"/>
  <c r="G86" i="1"/>
  <c r="I51" i="2" s="1"/>
  <c r="H86" i="1"/>
  <c r="J51" i="2" s="1"/>
  <c r="I50" i="2"/>
  <c r="H85" i="1"/>
  <c r="J50" i="2" s="1"/>
  <c r="G84" i="1"/>
  <c r="I49" i="2" s="1"/>
  <c r="H84" i="1"/>
  <c r="J49" i="2" s="1"/>
  <c r="H46" i="2" l="1"/>
  <c r="H45" i="2"/>
  <c r="H43" i="2"/>
  <c r="H42" i="2"/>
  <c r="H41" i="2"/>
  <c r="H40" i="2"/>
  <c r="H39" i="2"/>
  <c r="H37" i="2"/>
  <c r="H34" i="2"/>
  <c r="H32" i="2"/>
  <c r="H30" i="2"/>
  <c r="H29" i="2"/>
  <c r="H28" i="2"/>
  <c r="H26" i="2"/>
  <c r="H25" i="2"/>
  <c r="F40" i="1"/>
  <c r="H15" i="2" s="1"/>
  <c r="H24" i="2"/>
  <c r="F48" i="1"/>
  <c r="H23" i="2" s="1"/>
  <c r="H21" i="2"/>
  <c r="H20" i="2"/>
  <c r="H18" i="2"/>
  <c r="H17" i="2"/>
  <c r="H16" i="2"/>
  <c r="H14" i="2"/>
  <c r="HJ50" i="1"/>
  <c r="F38" i="1"/>
  <c r="H13" i="2" s="1"/>
  <c r="H12" i="2"/>
  <c r="F36" i="1"/>
  <c r="H11" i="2" s="1"/>
  <c r="H10" i="2"/>
  <c r="H38" i="2" l="1"/>
  <c r="F89" i="1"/>
  <c r="H59" i="2" s="1"/>
  <c r="H44" i="2"/>
  <c r="F90" i="1"/>
  <c r="H60" i="2" s="1"/>
  <c r="H27" i="2"/>
  <c r="H36" i="2"/>
  <c r="F88" i="1"/>
  <c r="H54" i="2" s="1"/>
  <c r="HI50" i="1"/>
  <c r="F86" i="1"/>
  <c r="H51" i="2" s="1"/>
  <c r="HI76" i="1" l="1"/>
  <c r="HJ79" i="1"/>
  <c r="HJ76" i="1"/>
  <c r="HI78" i="1"/>
  <c r="HI54" i="1"/>
  <c r="HI79" i="1"/>
  <c r="HJ77" i="1"/>
  <c r="HI77" i="1"/>
  <c r="HJ75" i="1"/>
  <c r="HI75" i="1"/>
  <c r="HJ78" i="1"/>
  <c r="HJ57" i="1"/>
  <c r="HI57" i="1"/>
  <c r="HI51" i="1"/>
  <c r="HJ54" i="1"/>
  <c r="HJ55" i="1"/>
  <c r="HI55" i="1"/>
  <c r="HJ51" i="1"/>
  <c r="HJ53" i="1" l="1"/>
  <c r="HI53" i="1"/>
  <c r="HJ52" i="1"/>
  <c r="HI52" i="1"/>
  <c r="I62" i="2" l="1"/>
  <c r="HI81" i="1" l="1"/>
  <c r="J62" i="2" l="1"/>
  <c r="HI49" i="1" l="1"/>
  <c r="HI68" i="1" l="1"/>
  <c r="HJ70" i="1" l="1"/>
  <c r="HI70" i="1"/>
  <c r="HI90" i="1"/>
  <c r="HJ61" i="1"/>
  <c r="HI61" i="1"/>
  <c r="HJ69" i="1"/>
  <c r="HI69" i="1"/>
  <c r="HJ60" i="1"/>
  <c r="HI60" i="1"/>
  <c r="HJ65" i="1"/>
  <c r="HI65" i="1"/>
  <c r="HJ68" i="1"/>
  <c r="HJ49" i="1" l="1"/>
  <c r="HI67" i="1"/>
  <c r="HI72" i="1"/>
  <c r="HJ74" i="1" l="1"/>
  <c r="HI74" i="1"/>
  <c r="HJ73" i="1"/>
  <c r="HI73" i="1"/>
  <c r="HJ66" i="1"/>
  <c r="HI66" i="1"/>
  <c r="HJ63" i="1"/>
  <c r="HI63" i="1"/>
  <c r="HJ59" i="1"/>
  <c r="HI59" i="1"/>
  <c r="HJ64" i="1"/>
  <c r="HI64" i="1"/>
  <c r="HJ71" i="1"/>
  <c r="HI71" i="1"/>
  <c r="HJ62" i="1"/>
  <c r="HI62" i="1"/>
  <c r="HI92" i="1"/>
  <c r="HI93" i="1"/>
  <c r="HI86" i="1"/>
  <c r="HI91" i="1"/>
  <c r="HJ91" i="1" l="1"/>
  <c r="HJ86" i="1"/>
  <c r="HJ92" i="1"/>
  <c r="HJ67" i="1"/>
  <c r="HJ90" i="1"/>
  <c r="HJ93" i="1"/>
  <c r="HJ72" i="1"/>
  <c r="G98" i="1" l="1"/>
  <c r="HI96" i="1"/>
  <c r="I81" i="8" l="1"/>
  <c r="G101" i="1"/>
  <c r="I70" i="2"/>
  <c r="HJ96" i="1"/>
  <c r="HJ81" i="1"/>
  <c r="H98" i="1" l="1"/>
  <c r="J81" i="8" l="1"/>
  <c r="H101" i="1"/>
  <c r="J70" i="2"/>
  <c r="H33" i="2" l="1"/>
  <c r="H31" i="2" l="1"/>
  <c r="F87" i="1"/>
  <c r="HJ58" i="1"/>
  <c r="HI58" i="1"/>
  <c r="HI56" i="1"/>
  <c r="HJ56" i="1"/>
  <c r="H53" i="2" l="1"/>
  <c r="HI87" i="1"/>
  <c r="HJ87" i="1"/>
  <c r="H22" i="2"/>
  <c r="H9" i="2"/>
  <c r="F84" i="1" l="1"/>
  <c r="H49" i="2" s="1"/>
  <c r="HI47" i="1"/>
  <c r="HJ47" i="1"/>
  <c r="HI84" i="1" l="1"/>
  <c r="HJ84" i="1"/>
  <c r="H19" i="2" l="1"/>
  <c r="F85" i="1"/>
  <c r="H50" i="2" l="1"/>
  <c r="H62" i="2" s="1"/>
  <c r="F98" i="1"/>
  <c r="HI85" i="1"/>
  <c r="HJ85" i="1"/>
  <c r="H81" i="8" l="1"/>
  <c r="F101" i="1"/>
  <c r="H70" i="2"/>
</calcChain>
</file>

<file path=xl/sharedStrings.xml><?xml version="1.0" encoding="utf-8"?>
<sst xmlns="http://schemas.openxmlformats.org/spreadsheetml/2006/main" count="1018" uniqueCount="106">
  <si>
    <t>(расшифровка подписи)</t>
  </si>
  <si>
    <t>(подпись)</t>
  </si>
  <si>
    <t>Управление образования Администрации Таймырского Долгано-Ненецкого муниципального района</t>
  </si>
  <si>
    <t>Приложение №1</t>
  </si>
  <si>
    <t>Наименование показателя</t>
  </si>
  <si>
    <t>Код строки</t>
  </si>
  <si>
    <t>раздела</t>
  </si>
  <si>
    <t>подраздела</t>
  </si>
  <si>
    <t>целевой статьи</t>
  </si>
  <si>
    <t>вида расходов</t>
  </si>
  <si>
    <t>Код по бюджетной классификации Российской Федерации</t>
  </si>
  <si>
    <t>в рублях (рублевый эквивалент)</t>
  </si>
  <si>
    <t>по ОКПО</t>
  </si>
  <si>
    <t>по ОКЕИ</t>
  </si>
  <si>
    <t>КОДЫ</t>
  </si>
  <si>
    <t>Получатель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</si>
  <si>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</si>
  <si>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</si>
  <si>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</si>
  <si>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Всего</t>
  </si>
  <si>
    <t>х</t>
  </si>
  <si>
    <t>Исполнитель</t>
  </si>
  <si>
    <t>(должность)</t>
  </si>
  <si>
    <t>Раздел 1. Итоговые показатели бюджетной сметы</t>
  </si>
  <si>
    <t>Код по бюджетной классификации 
Российской Федерации</t>
  </si>
  <si>
    <t>раздел</t>
  </si>
  <si>
    <t>подраздел</t>
  </si>
  <si>
    <t>целевая статья</t>
  </si>
  <si>
    <t>вид 
расходов</t>
  </si>
  <si>
    <t>Сумма</t>
  </si>
  <si>
    <t>в рублях 
(рублевом эквиваленте)</t>
  </si>
  <si>
    <t>6</t>
  </si>
  <si>
    <t xml:space="preserve">(наименование должности лица, утверждающего бюджетную смету; </t>
  </si>
  <si>
    <t>наименование главного распорядителя (распорядителя) бюджетных средств; учреждения)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</si>
  <si>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</si>
  <si>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</si>
  <si>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3</t>
  </si>
  <si>
    <t>4</t>
  </si>
  <si>
    <t>Руководитель учреждения (уполномоченное лицо)</t>
  </si>
  <si>
    <t>07</t>
  </si>
  <si>
    <t>111</t>
  </si>
  <si>
    <t>112</t>
  </si>
  <si>
    <t>119</t>
  </si>
  <si>
    <t>244</t>
  </si>
  <si>
    <t>10</t>
  </si>
  <si>
    <t>Итого по коду БК</t>
  </si>
  <si>
    <t>без квартир и бюджетников</t>
  </si>
  <si>
    <t>весь бюджет</t>
  </si>
  <si>
    <t>Заработная плата</t>
  </si>
  <si>
    <t>Прочие несоциальные выплаты персоналу в денежной форме</t>
  </si>
  <si>
    <t>Начисления на выплаты по оплате труда</t>
  </si>
  <si>
    <t>Прочие несоциальные выплаты персоналу в натуральной форме</t>
  </si>
  <si>
    <t>Услуги связи</t>
  </si>
  <si>
    <t>Транспортные услуги</t>
  </si>
  <si>
    <t>Работы, услуги по содержанию имущества</t>
  </si>
  <si>
    <t>Прочие работы, услуги</t>
  </si>
  <si>
    <t>Социальные пособия и компенсации персоналу в денежной форме</t>
  </si>
  <si>
    <t>Увеличение стоимости основных средств</t>
  </si>
  <si>
    <t>Увеличение стоимости продуктов питания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</si>
  <si>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</si>
  <si>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</si>
  <si>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</si>
  <si>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0220005310</t>
  </si>
  <si>
    <t>0210005320</t>
  </si>
  <si>
    <t>0210074090</t>
  </si>
  <si>
    <t>0210075640</t>
  </si>
  <si>
    <t>0220002020</t>
  </si>
  <si>
    <t>Начальник Управления образования</t>
  </si>
  <si>
    <t>Брикина Л.Е.</t>
  </si>
  <si>
    <t>к Порядку составления, утверждения  и ведения бюджетной сметы Управления образования Администрации Таймырского Долгано-Ненецкого муниципального района</t>
  </si>
  <si>
    <t>Приложение №2</t>
  </si>
  <si>
    <t>0210074080</t>
  </si>
  <si>
    <t>0210075880</t>
  </si>
  <si>
    <t>Коммуниальные услуги</t>
  </si>
  <si>
    <t>Главный бухгалтер</t>
  </si>
  <si>
    <t>01</t>
  </si>
  <si>
    <t>0210002010</t>
  </si>
  <si>
    <t>Увеличение стоимости строительных материалов</t>
  </si>
  <si>
    <t>Налоги, пошлины и сборы</t>
  </si>
  <si>
    <t xml:space="preserve">                         (подпись)</t>
  </si>
  <si>
    <t xml:space="preserve">                                             В.Г. Мосина</t>
  </si>
  <si>
    <t xml:space="preserve">                (фамилия, инициалы)</t>
  </si>
  <si>
    <t xml:space="preserve">           (телефон)</t>
  </si>
  <si>
    <r>
      <t xml:space="preserve">                                    </t>
    </r>
    <r>
      <rPr>
        <sz val="10"/>
        <rFont val="Times New Roman"/>
        <family val="1"/>
        <charset val="204"/>
      </rPr>
      <t xml:space="preserve">  (фамилия, инициалы)</t>
    </r>
  </si>
  <si>
    <t xml:space="preserve">Раздел 2. Лимиты бюджетных обязательств по расходам получателя бюджетных средств </t>
  </si>
  <si>
    <t>Код аналитического показателя</t>
  </si>
  <si>
    <t xml:space="preserve">Код аналитического показателя </t>
  </si>
  <si>
    <t>Таймырское муниципальное казенное дошкольное образовательное учреждение "Новорыбинский детский сад"</t>
  </si>
  <si>
    <t>"09" января 2020 г.</t>
  </si>
  <si>
    <t>БЮДЖЕТНАЯ СМЕТА НА 2020 ФИНАНСОВЫЙ ГОД</t>
  </si>
  <si>
    <t>И ПЛАНОВЫЙ ПЕРИОД  2021 и 2022 ГОДОВ</t>
  </si>
  <si>
    <t>от " 09 "   января   2020 г.</t>
  </si>
  <si>
    <t>на 2020 год
(на текущий финансовый год)</t>
  </si>
  <si>
    <t>на 2021 год
(на первый год планового периода)</t>
  </si>
  <si>
    <t>на 2022 год 
(на второй год планового периода)</t>
  </si>
  <si>
    <t>05</t>
  </si>
  <si>
    <t>ИЗМЕНЕНИЕ № 1 ПОКАЗАТЕЛЕЙ БЮДЖЕТНОЙ СМЕТЫ НА 2020 ФИНАНСОВЫЙ ГОД</t>
  </si>
  <si>
    <t>УТВЕРЖДАЮ:</t>
  </si>
  <si>
    <t>О.Е.Пичугина</t>
  </si>
  <si>
    <t xml:space="preserve">Ведущий экономист </t>
  </si>
  <si>
    <t>С.Ф.Даутова</t>
  </si>
  <si>
    <t xml:space="preserve">                </t>
  </si>
  <si>
    <t>Ведущий экономист</t>
  </si>
  <si>
    <t xml:space="preserve">                     </t>
  </si>
  <si>
    <t xml:space="preserve">     8(39191) 3-19-27</t>
  </si>
  <si>
    <t xml:space="preserve">     8(39191)3-19-27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</si>
</sst>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\-#,##0.00;0.00"/>
    <numFmt numFmtId="165" formatCode="000"/>
    <numFmt numFmtId="166" formatCode="#,##0.00_ ;[Red]\-#,##0.00\ 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6" fillId="0" borderId="0" xfId="1" applyFont="1" applyFill="1"/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Alignment="1">
      <alignment vertical="center"/>
    </xf>
    <xf numFmtId="165" fontId="6" fillId="0" borderId="3" xfId="1" applyNumberFormat="1" applyFont="1" applyFill="1" applyBorder="1" applyAlignment="1" applyProtection="1">
      <alignment horizontal="center" vertical="center"/>
      <protection hidden="1"/>
    </xf>
    <xf numFmtId="164" fontId="6" fillId="0" borderId="3" xfId="1" applyNumberFormat="1" applyFont="1" applyFill="1" applyBorder="1" applyAlignment="1" applyProtection="1">
      <alignment horizontal="right" vertical="center"/>
      <protection hidden="1"/>
    </xf>
    <xf numFmtId="49" fontId="6" fillId="0" borderId="3" xfId="1" applyNumberFormat="1" applyFont="1" applyFill="1" applyBorder="1" applyAlignment="1" applyProtection="1">
      <alignment horizontal="center" vertical="center"/>
      <protection hidden="1"/>
    </xf>
    <xf numFmtId="49" fontId="7" fillId="0" borderId="3" xfId="1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13" fillId="0" borderId="0" xfId="1" applyFont="1" applyFill="1" applyAlignment="1" applyProtection="1">
      <alignment horizontal="left" vertical="center"/>
      <protection hidden="1"/>
    </xf>
    <xf numFmtId="0" fontId="10" fillId="0" borderId="0" xfId="1" applyFont="1" applyFill="1" applyAlignment="1" applyProtection="1">
      <alignment horizontal="right" vertical="center"/>
      <protection hidden="1"/>
    </xf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centerContinuous"/>
      <protection hidden="1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5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14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Font="1" applyFill="1" applyProtection="1">
      <protection hidden="1"/>
    </xf>
    <xf numFmtId="0" fontId="14" fillId="0" borderId="0" xfId="1" applyFont="1" applyFill="1" applyProtection="1">
      <protection hidden="1"/>
    </xf>
    <xf numFmtId="2" fontId="3" fillId="0" borderId="0" xfId="1" applyNumberFormat="1" applyFont="1" applyFill="1"/>
    <xf numFmtId="0" fontId="14" fillId="0" borderId="0" xfId="1" applyFont="1" applyFill="1"/>
    <xf numFmtId="49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3" xfId="1" applyNumberFormat="1" applyFont="1" applyFill="1" applyBorder="1" applyAlignment="1" applyProtection="1">
      <alignment horizontal="center" vertical="center"/>
      <protection hidden="1"/>
    </xf>
    <xf numFmtId="1" fontId="6" fillId="0" borderId="3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 applyProtection="1">
      <alignment vertical="center"/>
      <protection hidden="1"/>
    </xf>
    <xf numFmtId="0" fontId="6" fillId="0" borderId="3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Protection="1">
      <protection hidden="1"/>
    </xf>
    <xf numFmtId="166" fontId="7" fillId="0" borderId="3" xfId="1" applyNumberFormat="1" applyFont="1" applyFill="1" applyBorder="1" applyAlignment="1" applyProtection="1">
      <alignment horizontal="right" vertical="center"/>
      <protection hidden="1"/>
    </xf>
    <xf numFmtId="1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Border="1" applyAlignment="1">
      <alignment horizontal="left"/>
    </xf>
    <xf numFmtId="0" fontId="7" fillId="0" borderId="4" xfId="1" applyNumberFormat="1" applyFont="1" applyFill="1" applyBorder="1" applyAlignment="1" applyProtection="1">
      <alignment vertical="center"/>
      <protection hidden="1"/>
    </xf>
    <xf numFmtId="0" fontId="6" fillId="0" borderId="4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165" fontId="7" fillId="0" borderId="3" xfId="1" applyNumberFormat="1" applyFont="1" applyFill="1" applyBorder="1" applyAlignment="1" applyProtection="1">
      <alignment horizontal="center" vertical="center"/>
      <protection hidden="1"/>
    </xf>
    <xf numFmtId="164" fontId="7" fillId="0" borderId="3" xfId="1" applyNumberFormat="1" applyFont="1" applyFill="1" applyBorder="1" applyAlignment="1" applyProtection="1">
      <alignment horizontal="right" vertical="center"/>
      <protection hidden="1"/>
    </xf>
    <xf numFmtId="0" fontId="7" fillId="0" borderId="0" xfId="1" applyFont="1" applyFill="1" applyAlignment="1">
      <alignment vertical="center"/>
    </xf>
    <xf numFmtId="0" fontId="1" fillId="0" borderId="0" xfId="1" applyFill="1" applyProtection="1">
      <protection hidden="1"/>
    </xf>
    <xf numFmtId="0" fontId="1" fillId="0" borderId="0" xfId="1" applyFill="1"/>
    <xf numFmtId="164" fontId="6" fillId="0" borderId="3" xfId="1" applyNumberFormat="1" applyFont="1" applyFill="1" applyBorder="1" applyAlignment="1">
      <alignment vertical="center"/>
    </xf>
    <xf numFmtId="164" fontId="7" fillId="0" borderId="3" xfId="1" applyNumberFormat="1" applyFont="1" applyFill="1" applyBorder="1" applyAlignment="1">
      <alignment vertical="center"/>
    </xf>
    <xf numFmtId="4" fontId="3" fillId="0" borderId="0" xfId="1" applyNumberFormat="1" applyFont="1" applyFill="1"/>
    <xf numFmtId="0" fontId="12" fillId="0" borderId="0" xfId="1" applyFont="1" applyFill="1" applyProtection="1">
      <protection hidden="1"/>
    </xf>
    <xf numFmtId="2" fontId="6" fillId="0" borderId="0" xfId="1" applyNumberFormat="1" applyFont="1" applyFill="1"/>
    <xf numFmtId="0" fontId="11" fillId="0" borderId="0" xfId="1" applyFont="1" applyFill="1" applyProtection="1">
      <protection hidden="1"/>
    </xf>
    <xf numFmtId="0" fontId="17" fillId="0" borderId="0" xfId="1" applyFont="1" applyFill="1" applyProtection="1">
      <protection hidden="1"/>
    </xf>
    <xf numFmtId="0" fontId="11" fillId="0" borderId="0" xfId="1" applyFont="1" applyFill="1" applyBorder="1"/>
    <xf numFmtId="2" fontId="11" fillId="0" borderId="0" xfId="1" applyNumberFormat="1" applyFont="1" applyFill="1"/>
    <xf numFmtId="0" fontId="11" fillId="0" borderId="0" xfId="1" applyFont="1" applyFill="1"/>
    <xf numFmtId="4" fontId="11" fillId="0" borderId="0" xfId="1" applyNumberFormat="1" applyFont="1" applyFill="1" applyBorder="1" applyAlignment="1" applyProtection="1">
      <alignment horizontal="right" vertical="center"/>
      <protection hidden="1"/>
    </xf>
    <xf numFmtId="4" fontId="11" fillId="0" borderId="0" xfId="1" applyNumberFormat="1" applyFont="1" applyFill="1" applyProtection="1">
      <protection hidden="1"/>
    </xf>
    <xf numFmtId="4" fontId="6" fillId="0" borderId="0" xfId="1" applyNumberFormat="1" applyFont="1" applyFill="1" applyProtection="1">
      <protection hidden="1"/>
    </xf>
    <xf numFmtId="0" fontId="18" fillId="0" borderId="0" xfId="0" applyNumberFormat="1" applyFont="1" applyFill="1" applyBorder="1" applyAlignment="1">
      <alignment horizontal="left" vertical="center"/>
    </xf>
    <xf numFmtId="0" fontId="6" fillId="0" borderId="3" xfId="1" applyFont="1" applyFill="1" applyBorder="1" applyAlignment="1">
      <alignment vertical="center" wrapText="1"/>
    </xf>
    <xf numFmtId="166" fontId="3" fillId="0" borderId="0" xfId="1" applyNumberFormat="1" applyFont="1" applyFill="1"/>
    <xf numFmtId="0" fontId="11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Alignment="1">
      <alignment vertical="center"/>
    </xf>
    <xf numFmtId="49" fontId="7" fillId="0" borderId="4" xfId="1" applyNumberFormat="1" applyFont="1" applyFill="1" applyBorder="1" applyAlignment="1" applyProtection="1">
      <alignment vertical="center"/>
      <protection hidden="1"/>
    </xf>
    <xf numFmtId="49" fontId="1" fillId="0" borderId="0" xfId="1" applyNumberFormat="1" applyFill="1" applyProtection="1">
      <protection hidden="1"/>
    </xf>
    <xf numFmtId="0" fontId="11" fillId="0" borderId="0" xfId="1" applyFont="1" applyFill="1" applyProtection="1">
      <protection hidden="1"/>
    </xf>
    <xf numFmtId="0" fontId="6" fillId="0" borderId="0" xfId="1" applyFont="1" applyFill="1" applyProtection="1">
      <protection hidden="1"/>
    </xf>
    <xf numFmtId="0" fontId="6" fillId="0" borderId="2" xfId="1" applyFont="1" applyFill="1" applyBorder="1" applyProtection="1">
      <protection hidden="1"/>
    </xf>
    <xf numFmtId="0" fontId="19" fillId="0" borderId="0" xfId="1" applyFont="1" applyFill="1"/>
    <xf numFmtId="0" fontId="11" fillId="0" borderId="3" xfId="0" applyNumberFormat="1" applyFont="1" applyFill="1" applyBorder="1" applyAlignment="1">
      <alignment horizontal="center"/>
    </xf>
    <xf numFmtId="49" fontId="5" fillId="0" borderId="3" xfId="1" applyNumberFormat="1" applyFont="1" applyFill="1" applyBorder="1" applyAlignment="1">
      <alignment horizontal="center"/>
    </xf>
    <xf numFmtId="165" fontId="7" fillId="0" borderId="6" xfId="1" applyNumberFormat="1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/>
    <xf numFmtId="0" fontId="8" fillId="0" borderId="0" xfId="1" applyFont="1" applyFill="1" applyBorder="1" applyAlignment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 vertical="center"/>
    </xf>
    <xf numFmtId="0" fontId="7" fillId="0" borderId="0" xfId="1" applyFont="1" applyFill="1" applyBorder="1" applyAlignment="1" applyProtection="1">
      <alignment wrapText="1"/>
      <protection hidden="1"/>
    </xf>
    <xf numFmtId="0" fontId="13" fillId="0" borderId="0" xfId="1" applyFont="1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top"/>
    </xf>
    <xf numFmtId="0" fontId="6" fillId="0" borderId="0" xfId="1" applyFont="1" applyFill="1" applyBorder="1" applyProtection="1">
      <protection hidden="1"/>
    </xf>
    <xf numFmtId="0" fontId="6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>
      <alignment vertical="top"/>
    </xf>
    <xf numFmtId="0" fontId="11" fillId="0" borderId="5" xfId="0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/>
    </xf>
    <xf numFmtId="0" fontId="6" fillId="0" borderId="3" xfId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wrapText="1"/>
    </xf>
    <xf numFmtId="0" fontId="11" fillId="0" borderId="2" xfId="1" applyFont="1" applyFill="1" applyBorder="1" applyAlignment="1"/>
    <xf numFmtId="0" fontId="11" fillId="0" borderId="2" xfId="1" applyFont="1" applyFill="1" applyBorder="1" applyAlignment="1">
      <alignment horizontal="left"/>
    </xf>
    <xf numFmtId="0" fontId="11" fillId="0" borderId="2" xfId="1" applyFont="1" applyFill="1" applyBorder="1"/>
    <xf numFmtId="0" fontId="11" fillId="0" borderId="0" xfId="1" applyFont="1" applyFill="1" applyBorder="1" applyAlignment="1">
      <alignment horizontal="left"/>
    </xf>
    <xf numFmtId="0" fontId="11" fillId="0" borderId="12" xfId="1" applyFont="1" applyFill="1" applyBorder="1" applyAlignment="1"/>
    <xf numFmtId="0" fontId="3" fillId="0" borderId="0" xfId="1" applyFont="1" applyFill="1" applyBorder="1" applyAlignment="1">
      <alignment vertical="top"/>
    </xf>
    <xf numFmtId="0" fontId="15" fillId="0" borderId="0" xfId="0" applyFont="1" applyFill="1" applyAlignment="1"/>
    <xf numFmtId="0" fontId="3" fillId="0" borderId="0" xfId="1" applyFont="1" applyFill="1" applyProtection="1"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>
      <alignment horizontal="center" vertical="top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  <xf numFmtId="0" fontId="11" fillId="0" borderId="0" xfId="1" applyFont="1" applyFill="1" applyBorder="1" applyAlignment="1">
      <alignment horizontal="center" vertical="top"/>
    </xf>
    <xf numFmtId="0" fontId="11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/>
    </xf>
    <xf numFmtId="4" fontId="6" fillId="0" borderId="3" xfId="1" applyNumberFormat="1" applyFont="1" applyFill="1" applyBorder="1" applyAlignment="1" applyProtection="1">
      <alignment horizontal="right" vertical="center"/>
      <protection hidden="1"/>
    </xf>
    <xf numFmtId="4" fontId="6" fillId="0" borderId="3" xfId="1" applyNumberFormat="1" applyFont="1" applyFill="1" applyBorder="1" applyAlignment="1">
      <alignment vertical="center"/>
    </xf>
    <xf numFmtId="2" fontId="7" fillId="0" borderId="3" xfId="1" applyNumberFormat="1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Alignment="1">
      <alignment horizontal="left" vertical="top" wrapText="1"/>
    </xf>
    <xf numFmtId="166" fontId="3" fillId="0" borderId="0" xfId="1" applyNumberFormat="1" applyFont="1" applyFill="1" applyProtection="1">
      <protection hidden="1"/>
    </xf>
    <xf numFmtId="0" fontId="8" fillId="0" borderId="0" xfId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top"/>
    </xf>
    <xf numFmtId="0" fontId="16" fillId="0" borderId="0" xfId="1" applyFont="1" applyFill="1" applyAlignment="1" applyProtection="1">
      <alignment horizontal="center" vertical="center"/>
      <protection hidden="1"/>
    </xf>
    <xf numFmtId="0" fontId="3" fillId="0" borderId="0" xfId="1" applyFont="1" applyFill="1" applyProtection="1">
      <protection hidden="1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horizontal="left" wrapText="1"/>
      <protection hidden="1"/>
    </xf>
    <xf numFmtId="0" fontId="20" fillId="0" borderId="0" xfId="1" applyFont="1" applyFill="1" applyBorder="1" applyAlignment="1" applyProtection="1">
      <alignment horizontal="left" wrapText="1"/>
      <protection hidden="1"/>
    </xf>
    <xf numFmtId="0" fontId="11" fillId="0" borderId="2" xfId="0" applyNumberFormat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6" fillId="0" borderId="3" xfId="1" applyNumberFormat="1" applyFont="1" applyFill="1" applyBorder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1+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24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11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5880/07%2001%2002%20000%207588%2024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74%200705%200210074080%20244-2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90;&#1072;&#1094;&#1080;&#1103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119+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24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-85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0%202010/274%200701%200210002010%20853%20+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7%2001%2002100%2074080/07%2001%200210074080%201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11 "/>
      <sheetName val="266"/>
      <sheetName val="Лист1"/>
    </sheetNames>
    <sheetDataSet>
      <sheetData sheetId="0">
        <row r="21">
          <cell r="M21">
            <v>5502196</v>
          </cell>
        </row>
      </sheetData>
      <sheetData sheetId="1" refreshError="1"/>
      <sheetData sheetId="2">
        <row r="19">
          <cell r="J19">
            <v>0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3"/>
      <sheetName val="Лист1"/>
    </sheetNames>
    <sheetDataSet>
      <sheetData sheetId="0" refreshError="1"/>
      <sheetData sheetId="1">
        <row r="19">
          <cell r="J19">
            <v>731753.11</v>
          </cell>
        </row>
      </sheetData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1"/>
      <sheetName val="226"/>
      <sheetName val="Лист1"/>
      <sheetName val="346"/>
      <sheetName val="353"/>
    </sheetNames>
    <sheetDataSet>
      <sheetData sheetId="0" refreshError="1"/>
      <sheetData sheetId="1">
        <row r="21">
          <cell r="J21">
            <v>72160</v>
          </cell>
        </row>
      </sheetData>
      <sheetData sheetId="2">
        <row r="29">
          <cell r="J29">
            <v>6100</v>
          </cell>
        </row>
      </sheetData>
      <sheetData sheetId="3" refreshError="1"/>
      <sheetData sheetId="4" refreshError="1"/>
      <sheetData sheetId="5">
        <row r="28">
          <cell r="F2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1"/>
      <sheetName val="266"/>
      <sheetName val="Лист1"/>
    </sheetNames>
    <sheetDataSet>
      <sheetData sheetId="0" refreshError="1"/>
      <sheetData sheetId="1">
        <row r="18">
          <cell r="J18">
            <v>6237629.0300000003</v>
          </cell>
        </row>
      </sheetData>
      <sheetData sheetId="2">
        <row r="18">
          <cell r="J18">
            <v>40000</v>
          </cell>
        </row>
      </sheetData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66"/>
      <sheetName val="Лист1"/>
      <sheetName val="212"/>
      <sheetName val="226"/>
    </sheetNames>
    <sheetDataSet>
      <sheetData sheetId="0" refreshError="1"/>
      <sheetData sheetId="1">
        <row r="22">
          <cell r="J22">
            <v>1080</v>
          </cell>
        </row>
      </sheetData>
      <sheetData sheetId="2" refreshError="1"/>
      <sheetData sheetId="3">
        <row r="21">
          <cell r="J21">
            <v>0</v>
          </cell>
        </row>
      </sheetData>
      <sheetData sheetId="4">
        <row r="20">
          <cell r="J20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3"/>
      <sheetName val="Лист1"/>
    </sheetNames>
    <sheetDataSet>
      <sheetData sheetId="0" refreshError="1"/>
      <sheetData sheetId="1">
        <row r="19">
          <cell r="J19">
            <v>1854728</v>
          </cell>
        </row>
      </sheetData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1"/>
      <sheetName val="226"/>
      <sheetName val="346"/>
      <sheetName val="Лист1"/>
    </sheetNames>
    <sheetDataSet>
      <sheetData sheetId="0" refreshError="1"/>
      <sheetData sheetId="1">
        <row r="19">
          <cell r="J19">
            <v>42640</v>
          </cell>
        </row>
      </sheetData>
      <sheetData sheetId="2">
        <row r="30">
          <cell r="J30">
            <v>11000</v>
          </cell>
        </row>
      </sheetData>
      <sheetData sheetId="3">
        <row r="67">
          <cell r="F67">
            <v>111078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26"/>
      <sheetName val="Лист1"/>
    </sheetNames>
    <sheetDataSet>
      <sheetData sheetId="0" refreshError="1"/>
      <sheetData sheetId="1">
        <row r="22">
          <cell r="J22">
            <v>7500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4"/>
      <sheetName val="226"/>
      <sheetName val="Лист1"/>
      <sheetName val="212"/>
      <sheetName val="222"/>
      <sheetName val="266"/>
    </sheetNames>
    <sheetDataSet>
      <sheetData sheetId="0" refreshError="1"/>
      <sheetData sheetId="1">
        <row r="24">
          <cell r="F24">
            <v>665054.57999999996</v>
          </cell>
        </row>
      </sheetData>
      <sheetData sheetId="2">
        <row r="24">
          <cell r="J24">
            <v>8986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.111"/>
      <sheetName val="111-211"/>
      <sheetName val="111-266"/>
      <sheetName val="Дет.112"/>
      <sheetName val="112-212"/>
      <sheetName val="112-214"/>
      <sheetName val="112-222"/>
      <sheetName val="112-226"/>
      <sheetName val="112-266"/>
      <sheetName val="Дет.119"/>
      <sheetName val="119-213"/>
      <sheetName val="Дет.243"/>
      <sheetName val="243-226"/>
      <sheetName val="Дет.244"/>
      <sheetName val="244-221"/>
      <sheetName val="244-223"/>
      <sheetName val="244-225"/>
      <sheetName val="244-226"/>
      <sheetName val="244-342"/>
      <sheetName val="244-344"/>
      <sheetName val="244-346"/>
      <sheetName val="244-353"/>
      <sheetName val="Дет.852"/>
      <sheetName val="852-291"/>
      <sheetName val="Дет.853"/>
      <sheetName val="853-291"/>
    </sheetNames>
    <sheetDataSet>
      <sheetData sheetId="0">
        <row r="22">
          <cell r="M22">
            <v>4849228</v>
          </cell>
        </row>
      </sheetData>
      <sheetData sheetId="1" refreshError="1"/>
      <sheetData sheetId="2" refreshError="1"/>
      <sheetData sheetId="3">
        <row r="24">
          <cell r="M24">
            <v>700000</v>
          </cell>
        </row>
        <row r="27">
          <cell r="M27">
            <v>0</v>
          </cell>
        </row>
        <row r="32">
          <cell r="M3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M25">
            <v>1562007</v>
          </cell>
        </row>
      </sheetData>
      <sheetData sheetId="10" refreshError="1"/>
      <sheetData sheetId="11">
        <row r="23">
          <cell r="M23">
            <v>0</v>
          </cell>
        </row>
      </sheetData>
      <sheetData sheetId="12" refreshError="1"/>
      <sheetData sheetId="13">
        <row r="21">
          <cell r="M21">
            <v>45000</v>
          </cell>
        </row>
        <row r="37">
          <cell r="M37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3">
          <cell r="M23">
            <v>2000</v>
          </cell>
        </row>
      </sheetData>
      <sheetData sheetId="23" refreshError="1"/>
      <sheetData sheetId="24">
        <row r="21">
          <cell r="M21">
            <v>27000</v>
          </cell>
        </row>
      </sheetData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13"/>
      <sheetName val="Лист1"/>
    </sheetNames>
    <sheetDataSet>
      <sheetData sheetId="0" refreshError="1"/>
      <sheetData sheetId="1">
        <row r="20">
          <cell r="J20">
            <v>1748633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21"/>
      <sheetName val="223"/>
      <sheetName val="225"/>
      <sheetName val="226"/>
      <sheetName val="342"/>
      <sheetName val="353"/>
      <sheetName val="Лист1"/>
      <sheetName val="228"/>
      <sheetName val="222"/>
      <sheetName val="310"/>
      <sheetName val="344"/>
      <sheetName val="345"/>
      <sheetName val="346"/>
      <sheetName val="349"/>
    </sheetNames>
    <sheetDataSet>
      <sheetData sheetId="0" refreshError="1"/>
      <sheetData sheetId="1">
        <row r="30">
          <cell r="J30">
            <v>62000</v>
          </cell>
        </row>
      </sheetData>
      <sheetData sheetId="2">
        <row r="30">
          <cell r="F30">
            <v>1016064.33</v>
          </cell>
        </row>
      </sheetData>
      <sheetData sheetId="3">
        <row r="44">
          <cell r="F44">
            <v>214578.13</v>
          </cell>
        </row>
      </sheetData>
      <sheetData sheetId="4">
        <row r="40">
          <cell r="F40">
            <v>17900</v>
          </cell>
          <cell r="G40">
            <v>14900</v>
          </cell>
        </row>
      </sheetData>
      <sheetData sheetId="5">
        <row r="117">
          <cell r="F117">
            <v>3807976.8</v>
          </cell>
        </row>
      </sheetData>
      <sheetData sheetId="6">
        <row r="29">
          <cell r="F29">
            <v>0</v>
          </cell>
          <cell r="G29">
            <v>3000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52">
          <cell r="F52">
            <v>0</v>
          </cell>
        </row>
      </sheetData>
      <sheetData sheetId="12" refreshError="1"/>
      <sheetData sheetId="13">
        <row r="75">
          <cell r="F75">
            <v>0</v>
          </cell>
        </row>
      </sheetData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91"/>
      <sheetName val="Лист1"/>
    </sheetNames>
    <sheetDataSet>
      <sheetData sheetId="0" refreshError="1"/>
      <sheetData sheetId="1">
        <row r="20">
          <cell r="J20">
            <v>0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"/>
      <sheetName val="291"/>
      <sheetName val="Лист2"/>
      <sheetName val="295"/>
      <sheetName val="296"/>
    </sheetNames>
    <sheetDataSet>
      <sheetData sheetId="0" refreshError="1"/>
      <sheetData sheetId="1">
        <row r="23">
          <cell r="F23">
            <v>116899.42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1"/>
      <sheetName val="266"/>
      <sheetName val="Лист1"/>
    </sheetNames>
    <sheetDataSet>
      <sheetData sheetId="0"/>
      <sheetData sheetId="1">
        <row r="20">
          <cell r="J20">
            <v>2408023.54</v>
          </cell>
        </row>
      </sheetData>
      <sheetData sheetId="2">
        <row r="20">
          <cell r="J20">
            <v>15000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тализация расходов"/>
      <sheetName val="212"/>
      <sheetName val="214"/>
      <sheetName val="222"/>
      <sheetName val="226"/>
      <sheetName val="266"/>
      <sheetName val="Лист1"/>
    </sheetNames>
    <sheetDataSet>
      <sheetData sheetId="0" refreshError="1"/>
      <sheetData sheetId="1">
        <row r="23">
          <cell r="J23">
            <v>5600</v>
          </cell>
        </row>
      </sheetData>
      <sheetData sheetId="2">
        <row r="19">
          <cell r="J19">
            <v>995000</v>
          </cell>
        </row>
      </sheetData>
      <sheetData sheetId="3">
        <row r="24">
          <cell r="J24">
            <v>180000</v>
          </cell>
        </row>
      </sheetData>
      <sheetData sheetId="4">
        <row r="23">
          <cell r="J23">
            <v>56500</v>
          </cell>
        </row>
      </sheetData>
      <sheetData sheetId="5">
        <row r="23">
          <cell r="J23">
            <v>2160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J121"/>
  <sheetViews>
    <sheetView showGridLines="0" view="pageBreakPreview" topLeftCell="A7" zoomScale="90" zoomScaleNormal="115" zoomScaleSheetLayoutView="90" workbookViewId="0">
      <selection activeCell="E108" sqref="E108"/>
    </sheetView>
  </sheetViews>
  <sheetFormatPr defaultColWidth="9.140625" defaultRowHeight="12.75" x14ac:dyDescent="0.2"/>
  <cols>
    <col min="1" max="1" width="13" style="16" customWidth="1"/>
    <col min="2" max="2" width="16.5703125" style="16" customWidth="1"/>
    <col min="3" max="3" width="19.7109375" style="16" customWidth="1"/>
    <col min="4" max="4" width="11.7109375" style="16" customWidth="1"/>
    <col min="5" max="5" width="21.140625" style="25" customWidth="1"/>
    <col min="6" max="6" width="19.28515625" style="16" customWidth="1"/>
    <col min="7" max="7" width="20" style="16" customWidth="1"/>
    <col min="8" max="8" width="20.140625" style="16" customWidth="1"/>
    <col min="9" max="9" width="17.7109375" style="16" bestFit="1" customWidth="1"/>
    <col min="10" max="10" width="15" style="16" customWidth="1"/>
    <col min="11" max="11" width="9.140625" style="16" customWidth="1"/>
    <col min="12" max="12" width="10.140625" style="16" bestFit="1" customWidth="1"/>
    <col min="13" max="216" width="9.140625" style="16" customWidth="1"/>
    <col min="217" max="217" width="15.28515625" style="16" customWidth="1"/>
    <col min="218" max="218" width="15.85546875" style="16" customWidth="1"/>
    <col min="219" max="220" width="9.140625" style="16" customWidth="1"/>
    <col min="221" max="16384" width="9.140625" style="16"/>
  </cols>
  <sheetData>
    <row r="1" spans="1:13" ht="17.25" customHeight="1" x14ac:dyDescent="0.2">
      <c r="A1" s="13"/>
      <c r="B1" s="13"/>
      <c r="C1" s="13"/>
      <c r="D1" s="13"/>
      <c r="E1" s="14"/>
      <c r="F1" s="108" t="s">
        <v>3</v>
      </c>
      <c r="G1" s="91"/>
      <c r="H1" s="91"/>
    </row>
    <row r="2" spans="1:13" ht="31.5" customHeight="1" x14ac:dyDescent="0.2">
      <c r="A2" s="13"/>
      <c r="B2" s="13"/>
      <c r="C2" s="13"/>
      <c r="D2" s="13"/>
      <c r="E2" s="14"/>
      <c r="F2" s="123" t="s">
        <v>69</v>
      </c>
      <c r="G2" s="123"/>
      <c r="H2" s="123"/>
    </row>
    <row r="3" spans="1:13" ht="18.75" customHeight="1" x14ac:dyDescent="0.2">
      <c r="A3" s="13"/>
      <c r="B3" s="13"/>
      <c r="C3" s="13"/>
      <c r="D3" s="13"/>
      <c r="E3" s="14"/>
      <c r="F3" s="120" t="s">
        <v>97</v>
      </c>
      <c r="G3" s="120"/>
      <c r="H3" s="120"/>
    </row>
    <row r="4" spans="1:13" ht="11.25" customHeight="1" x14ac:dyDescent="0.25">
      <c r="A4" s="17"/>
      <c r="B4" s="17"/>
      <c r="C4" s="17"/>
      <c r="D4" s="17"/>
      <c r="E4" s="18"/>
      <c r="F4" s="77" t="s">
        <v>67</v>
      </c>
      <c r="G4" s="77"/>
      <c r="H4" s="74"/>
    </row>
    <row r="5" spans="1:13" x14ac:dyDescent="0.2">
      <c r="A5" s="20"/>
      <c r="B5" s="20"/>
      <c r="C5" s="20"/>
      <c r="D5" s="20"/>
      <c r="E5" s="21"/>
      <c r="F5" s="124" t="s">
        <v>32</v>
      </c>
      <c r="G5" s="124"/>
      <c r="H5" s="124"/>
    </row>
    <row r="6" spans="1:13" ht="28.5" customHeight="1" x14ac:dyDescent="0.2">
      <c r="A6" s="13"/>
      <c r="B6" s="13"/>
      <c r="C6" s="13"/>
      <c r="D6" s="13"/>
      <c r="E6" s="14"/>
      <c r="F6" s="125" t="s">
        <v>2</v>
      </c>
      <c r="G6" s="125"/>
      <c r="H6" s="125"/>
    </row>
    <row r="7" spans="1:13" x14ac:dyDescent="0.2">
      <c r="A7" s="13"/>
      <c r="B7" s="13"/>
      <c r="C7" s="13"/>
      <c r="D7" s="13"/>
      <c r="E7" s="14"/>
      <c r="F7" s="124" t="s">
        <v>33</v>
      </c>
      <c r="G7" s="124"/>
      <c r="H7" s="124"/>
    </row>
    <row r="8" spans="1:13" ht="28.5" customHeight="1" x14ac:dyDescent="0.25">
      <c r="A8" s="13"/>
      <c r="B8" s="13"/>
      <c r="C8" s="13"/>
      <c r="D8" s="13"/>
      <c r="E8" s="14"/>
      <c r="F8" s="77"/>
      <c r="G8" s="77"/>
      <c r="H8" s="73" t="s">
        <v>68</v>
      </c>
    </row>
    <row r="9" spans="1:13" ht="12.75" customHeight="1" x14ac:dyDescent="0.2">
      <c r="A9" s="13"/>
      <c r="B9" s="13"/>
      <c r="C9" s="13"/>
      <c r="D9" s="13"/>
      <c r="E9" s="14"/>
      <c r="F9" s="126" t="s">
        <v>1</v>
      </c>
      <c r="G9" s="126"/>
      <c r="H9" s="92" t="s">
        <v>0</v>
      </c>
    </row>
    <row r="10" spans="1:13" ht="3.75" customHeight="1" x14ac:dyDescent="0.2">
      <c r="A10" s="13"/>
      <c r="B10" s="13"/>
      <c r="C10" s="13"/>
      <c r="D10" s="13"/>
      <c r="E10" s="14"/>
      <c r="F10" s="15"/>
      <c r="G10" s="15"/>
    </row>
    <row r="11" spans="1:13" ht="15.75" customHeight="1" x14ac:dyDescent="0.25">
      <c r="A11" s="13"/>
      <c r="B11" s="13"/>
      <c r="C11" s="13"/>
      <c r="D11" s="13"/>
      <c r="E11" s="14"/>
      <c r="F11" s="68" t="s">
        <v>88</v>
      </c>
      <c r="G11" s="93"/>
      <c r="J11" s="31"/>
      <c r="K11" s="31"/>
      <c r="L11" s="31"/>
      <c r="M11" s="31"/>
    </row>
    <row r="12" spans="1:13" ht="5.25" customHeight="1" x14ac:dyDescent="0.2">
      <c r="A12" s="13"/>
      <c r="B12" s="13"/>
      <c r="C12" s="13"/>
      <c r="D12" s="13"/>
      <c r="E12" s="14"/>
      <c r="F12" s="15"/>
      <c r="G12" s="15"/>
      <c r="H12" s="32"/>
      <c r="J12" s="31"/>
      <c r="K12" s="31"/>
      <c r="L12" s="31"/>
      <c r="M12" s="31"/>
    </row>
    <row r="13" spans="1:13" ht="8.25" customHeight="1" x14ac:dyDescent="0.2">
      <c r="A13" s="13"/>
      <c r="B13" s="13"/>
      <c r="C13" s="13"/>
      <c r="D13" s="13"/>
      <c r="E13" s="14"/>
      <c r="F13" s="15"/>
      <c r="G13" s="15"/>
      <c r="H13" s="32"/>
      <c r="J13" s="31"/>
      <c r="K13" s="31"/>
      <c r="L13" s="31"/>
      <c r="M13" s="31"/>
    </row>
    <row r="14" spans="1:13" hidden="1" x14ac:dyDescent="0.2">
      <c r="A14" s="13"/>
      <c r="B14" s="13"/>
      <c r="C14" s="13"/>
      <c r="D14" s="13"/>
      <c r="E14" s="14"/>
      <c r="F14" s="15"/>
      <c r="G14" s="15"/>
      <c r="H14" s="32"/>
      <c r="J14" s="31"/>
      <c r="K14" s="31"/>
      <c r="L14" s="31"/>
      <c r="M14" s="31"/>
    </row>
    <row r="15" spans="1:13" ht="18" customHeight="1" x14ac:dyDescent="0.2">
      <c r="A15" s="122" t="s">
        <v>89</v>
      </c>
      <c r="B15" s="122"/>
      <c r="C15" s="122"/>
      <c r="D15" s="122"/>
      <c r="E15" s="122"/>
      <c r="F15" s="122"/>
      <c r="G15" s="122"/>
      <c r="H15" s="122"/>
      <c r="J15" s="31"/>
      <c r="K15" s="78"/>
      <c r="L15" s="79"/>
      <c r="M15" s="31"/>
    </row>
    <row r="16" spans="1:13" ht="18" customHeight="1" x14ac:dyDescent="0.2">
      <c r="A16" s="122" t="s">
        <v>90</v>
      </c>
      <c r="B16" s="122"/>
      <c r="C16" s="122"/>
      <c r="D16" s="122"/>
      <c r="E16" s="122"/>
      <c r="F16" s="122"/>
      <c r="G16" s="122"/>
      <c r="H16" s="122"/>
      <c r="J16" s="31"/>
      <c r="K16" s="78"/>
      <c r="L16" s="79"/>
      <c r="M16" s="31"/>
    </row>
    <row r="17" spans="1:13" ht="3.75" customHeight="1" x14ac:dyDescent="0.2">
      <c r="A17" s="13"/>
      <c r="B17" s="13"/>
      <c r="C17" s="13"/>
      <c r="D17" s="13"/>
      <c r="E17" s="14"/>
      <c r="F17" s="15"/>
      <c r="G17" s="15"/>
      <c r="H17" s="86"/>
      <c r="J17" s="31"/>
      <c r="K17" s="8"/>
      <c r="L17" s="80"/>
      <c r="M17" s="31"/>
    </row>
    <row r="18" spans="1:13" ht="17.25" customHeight="1" x14ac:dyDescent="0.2">
      <c r="A18" s="127" t="s">
        <v>91</v>
      </c>
      <c r="B18" s="127"/>
      <c r="C18" s="127"/>
      <c r="D18" s="127"/>
      <c r="E18" s="127"/>
      <c r="F18" s="127"/>
      <c r="G18" s="127"/>
      <c r="H18" s="127"/>
      <c r="J18" s="31"/>
      <c r="K18" s="8"/>
      <c r="L18" s="80"/>
      <c r="M18" s="31"/>
    </row>
    <row r="19" spans="1:13" ht="12.75" customHeight="1" x14ac:dyDescent="0.2">
      <c r="A19" s="13"/>
      <c r="B19" s="13"/>
      <c r="C19" s="13"/>
      <c r="D19" s="13"/>
      <c r="E19" s="14"/>
      <c r="F19" s="15"/>
      <c r="G19" s="15"/>
      <c r="H19" s="81" t="s">
        <v>14</v>
      </c>
      <c r="J19" s="31"/>
      <c r="K19" s="8"/>
      <c r="L19" s="80"/>
      <c r="M19" s="31"/>
    </row>
    <row r="20" spans="1:13" ht="47.25" customHeight="1" x14ac:dyDescent="0.25">
      <c r="A20" s="35" t="s">
        <v>15</v>
      </c>
      <c r="B20" s="35"/>
      <c r="C20" s="143" t="s">
        <v>87</v>
      </c>
      <c r="D20" s="143"/>
      <c r="E20" s="143"/>
      <c r="F20" s="143"/>
      <c r="G20" s="8" t="s">
        <v>12</v>
      </c>
      <c r="H20" s="96">
        <v>49156446</v>
      </c>
      <c r="J20" s="31"/>
      <c r="K20" s="8"/>
      <c r="L20" s="62"/>
      <c r="M20" s="31"/>
    </row>
    <row r="21" spans="1:13" ht="12" customHeight="1" x14ac:dyDescent="0.25">
      <c r="A21" s="35"/>
      <c r="B21" s="9"/>
      <c r="C21" s="9"/>
      <c r="D21" s="82"/>
      <c r="E21" s="82"/>
      <c r="F21" s="82"/>
      <c r="G21" s="8"/>
      <c r="H21" s="71"/>
      <c r="J21" s="31"/>
      <c r="K21" s="8"/>
      <c r="L21" s="80"/>
      <c r="M21" s="31"/>
    </row>
    <row r="22" spans="1:13" ht="31.5" customHeight="1" x14ac:dyDescent="0.25">
      <c r="A22" s="35" t="s">
        <v>16</v>
      </c>
      <c r="B22" s="35"/>
      <c r="C22" s="35"/>
      <c r="D22" s="142" t="s">
        <v>2</v>
      </c>
      <c r="E22" s="142"/>
      <c r="F22" s="142"/>
      <c r="G22" s="8" t="s">
        <v>12</v>
      </c>
      <c r="H22" s="70">
        <v>79870684</v>
      </c>
      <c r="J22" s="31"/>
      <c r="K22" s="8"/>
      <c r="L22" s="62"/>
      <c r="M22" s="31"/>
    </row>
    <row r="23" spans="1:13" ht="15" hidden="1" customHeight="1" x14ac:dyDescent="0.25">
      <c r="A23" s="98" t="s">
        <v>17</v>
      </c>
      <c r="B23" s="99"/>
      <c r="C23" s="9"/>
      <c r="D23" s="9"/>
      <c r="E23" s="83"/>
      <c r="F23" s="84"/>
      <c r="G23" s="8"/>
      <c r="H23" s="71"/>
      <c r="J23" s="31"/>
      <c r="K23" s="8"/>
      <c r="L23" s="80"/>
      <c r="M23" s="31"/>
    </row>
    <row r="24" spans="1:13" ht="19.5" customHeight="1" x14ac:dyDescent="0.25">
      <c r="A24" s="35" t="s">
        <v>18</v>
      </c>
      <c r="B24" s="9"/>
      <c r="C24" s="9"/>
      <c r="D24" s="9"/>
      <c r="E24" s="83"/>
      <c r="F24" s="84"/>
      <c r="G24" s="8" t="s">
        <v>13</v>
      </c>
      <c r="H24" s="97">
        <v>383</v>
      </c>
      <c r="J24" s="31"/>
      <c r="K24" s="8"/>
      <c r="L24" s="85"/>
      <c r="M24" s="31"/>
    </row>
    <row r="25" spans="1:13" ht="8.25" customHeight="1" x14ac:dyDescent="0.2">
      <c r="A25" s="13"/>
      <c r="B25" s="13"/>
      <c r="C25" s="13"/>
      <c r="D25" s="13"/>
      <c r="E25" s="14"/>
      <c r="F25" s="15"/>
      <c r="G25" s="15"/>
      <c r="H25" s="86"/>
      <c r="J25" s="31"/>
      <c r="K25" s="31"/>
      <c r="L25" s="31"/>
      <c r="M25" s="31"/>
    </row>
    <row r="26" spans="1:13" ht="14.25" customHeight="1" x14ac:dyDescent="0.25">
      <c r="A26" s="129" t="s">
        <v>23</v>
      </c>
      <c r="B26" s="129"/>
      <c r="C26" s="129"/>
      <c r="D26" s="129"/>
      <c r="E26" s="130"/>
      <c r="F26" s="130"/>
      <c r="G26" s="130"/>
      <c r="H26" s="130"/>
    </row>
    <row r="27" spans="1:13" ht="6" customHeight="1" x14ac:dyDescent="0.2">
      <c r="A27" s="17"/>
      <c r="B27" s="17"/>
      <c r="C27" s="17"/>
      <c r="D27" s="17"/>
      <c r="E27" s="18"/>
      <c r="F27" s="19"/>
      <c r="G27" s="19"/>
      <c r="H27" s="19"/>
    </row>
    <row r="28" spans="1:13" s="1" customFormat="1" ht="15" x14ac:dyDescent="0.25">
      <c r="A28" s="131" t="s">
        <v>24</v>
      </c>
      <c r="B28" s="132"/>
      <c r="C28" s="132"/>
      <c r="D28" s="133"/>
      <c r="E28" s="137" t="s">
        <v>86</v>
      </c>
      <c r="F28" s="140" t="s">
        <v>29</v>
      </c>
      <c r="G28" s="140"/>
      <c r="H28" s="140"/>
    </row>
    <row r="29" spans="1:13" s="1" customFormat="1" ht="45.75" customHeight="1" x14ac:dyDescent="0.25">
      <c r="A29" s="134"/>
      <c r="B29" s="135"/>
      <c r="C29" s="135"/>
      <c r="D29" s="136"/>
      <c r="E29" s="138"/>
      <c r="F29" s="89" t="s">
        <v>92</v>
      </c>
      <c r="G29" s="89" t="s">
        <v>93</v>
      </c>
      <c r="H29" s="89" t="s">
        <v>94</v>
      </c>
      <c r="I29" s="10" t="s">
        <v>47</v>
      </c>
    </row>
    <row r="30" spans="1:13" s="3" customFormat="1" ht="45" x14ac:dyDescent="0.25">
      <c r="A30" s="90" t="s">
        <v>25</v>
      </c>
      <c r="B30" s="90" t="s">
        <v>26</v>
      </c>
      <c r="C30" s="90" t="s">
        <v>27</v>
      </c>
      <c r="D30" s="88" t="s">
        <v>28</v>
      </c>
      <c r="E30" s="139"/>
      <c r="F30" s="26" t="s">
        <v>30</v>
      </c>
      <c r="G30" s="26" t="s">
        <v>30</v>
      </c>
      <c r="H30" s="26" t="s">
        <v>30</v>
      </c>
    </row>
    <row r="31" spans="1:13" s="3" customFormat="1" ht="15" hidden="1" x14ac:dyDescent="0.25">
      <c r="A31" s="90"/>
      <c r="B31" s="90"/>
      <c r="C31" s="90"/>
      <c r="D31" s="88"/>
      <c r="E31" s="87"/>
      <c r="F31" s="26"/>
      <c r="G31" s="26"/>
      <c r="H31" s="26"/>
    </row>
    <row r="32" spans="1:13" s="3" customFormat="1" ht="16.5" customHeight="1" x14ac:dyDescent="0.25">
      <c r="A32" s="90">
        <v>1</v>
      </c>
      <c r="B32" s="90">
        <v>2</v>
      </c>
      <c r="C32" s="90">
        <v>3</v>
      </c>
      <c r="D32" s="90">
        <v>4</v>
      </c>
      <c r="E32" s="90">
        <v>5</v>
      </c>
      <c r="F32" s="6" t="s">
        <v>31</v>
      </c>
      <c r="G32" s="27">
        <v>7</v>
      </c>
      <c r="H32" s="27">
        <v>8</v>
      </c>
    </row>
    <row r="33" spans="1:218" s="3" customFormat="1" ht="16.5" customHeight="1" x14ac:dyDescent="0.25">
      <c r="A33" s="6" t="s">
        <v>39</v>
      </c>
      <c r="B33" s="6" t="s">
        <v>75</v>
      </c>
      <c r="C33" s="6" t="s">
        <v>76</v>
      </c>
      <c r="D33" s="4" t="s">
        <v>40</v>
      </c>
      <c r="E33" s="4">
        <v>211</v>
      </c>
      <c r="F33" s="5">
        <f>'[1]Детализация '!$M$21</f>
        <v>5502196</v>
      </c>
      <c r="G33" s="5">
        <f>'[1]Детализация '!$M$21</f>
        <v>5502196</v>
      </c>
      <c r="H33" s="5">
        <f>'[1]Детализация '!$M$21</f>
        <v>5502196</v>
      </c>
      <c r="I33" s="3">
        <v>1</v>
      </c>
    </row>
    <row r="34" spans="1:218" s="3" customFormat="1" ht="16.5" customHeight="1" x14ac:dyDescent="0.25">
      <c r="A34" s="6" t="s">
        <v>39</v>
      </c>
      <c r="B34" s="6" t="s">
        <v>75</v>
      </c>
      <c r="C34" s="6" t="s">
        <v>76</v>
      </c>
      <c r="D34" s="4" t="s">
        <v>40</v>
      </c>
      <c r="E34" s="4">
        <v>266</v>
      </c>
      <c r="F34" s="5">
        <f>'[1]266'!$J$19</f>
        <v>0</v>
      </c>
      <c r="G34" s="5">
        <f>'[1]266'!$J$19</f>
        <v>0</v>
      </c>
      <c r="H34" s="5">
        <f>'[1]266'!$J$19</f>
        <v>0</v>
      </c>
      <c r="I34" s="3">
        <f>I33+1</f>
        <v>2</v>
      </c>
    </row>
    <row r="35" spans="1:218" s="3" customFormat="1" ht="16.5" customHeight="1" x14ac:dyDescent="0.25">
      <c r="A35" s="6" t="s">
        <v>39</v>
      </c>
      <c r="B35" s="6" t="s">
        <v>75</v>
      </c>
      <c r="C35" s="6" t="s">
        <v>76</v>
      </c>
      <c r="D35" s="4" t="s">
        <v>41</v>
      </c>
      <c r="E35" s="4">
        <v>214</v>
      </c>
      <c r="F35" s="5">
        <f>'[2]214'!$F$24</f>
        <v>665054.57999999996</v>
      </c>
      <c r="G35" s="5">
        <f>'[2]214'!$F$24</f>
        <v>665054.57999999996</v>
      </c>
      <c r="H35" s="5">
        <f>'[2]214'!$F$24</f>
        <v>665054.57999999996</v>
      </c>
      <c r="I35" s="3">
        <f t="shared" ref="I35:I71" si="0">I34+1</f>
        <v>3</v>
      </c>
    </row>
    <row r="36" spans="1:218" s="3" customFormat="1" ht="16.5" hidden="1" customHeight="1" x14ac:dyDescent="0.25">
      <c r="A36" s="6" t="s">
        <v>39</v>
      </c>
      <c r="B36" s="6" t="s">
        <v>75</v>
      </c>
      <c r="C36" s="6" t="s">
        <v>76</v>
      </c>
      <c r="D36" s="4" t="s">
        <v>41</v>
      </c>
      <c r="E36" s="4">
        <v>222</v>
      </c>
      <c r="F36" s="5">
        <f>[3]Дет.112!$M$27</f>
        <v>0</v>
      </c>
      <c r="G36" s="44">
        <v>0</v>
      </c>
      <c r="H36" s="44">
        <v>0</v>
      </c>
      <c r="I36" s="3">
        <f t="shared" si="0"/>
        <v>4</v>
      </c>
    </row>
    <row r="37" spans="1:218" s="3" customFormat="1" ht="16.5" customHeight="1" x14ac:dyDescent="0.25">
      <c r="A37" s="6" t="s">
        <v>39</v>
      </c>
      <c r="B37" s="6" t="s">
        <v>75</v>
      </c>
      <c r="C37" s="6" t="s">
        <v>76</v>
      </c>
      <c r="D37" s="4" t="s">
        <v>41</v>
      </c>
      <c r="E37" s="4">
        <v>226</v>
      </c>
      <c r="F37" s="5">
        <f>'[2]226'!$J$24</f>
        <v>8986</v>
      </c>
      <c r="G37" s="44">
        <v>8986</v>
      </c>
      <c r="H37" s="44">
        <v>8986</v>
      </c>
      <c r="I37" s="3">
        <f t="shared" si="0"/>
        <v>5</v>
      </c>
    </row>
    <row r="38" spans="1:218" s="3" customFormat="1" ht="16.5" hidden="1" customHeight="1" x14ac:dyDescent="0.25">
      <c r="A38" s="6" t="s">
        <v>39</v>
      </c>
      <c r="B38" s="6" t="s">
        <v>75</v>
      </c>
      <c r="C38" s="6" t="s">
        <v>76</v>
      </c>
      <c r="D38" s="4" t="s">
        <v>41</v>
      </c>
      <c r="E38" s="4">
        <v>266</v>
      </c>
      <c r="F38" s="5">
        <f>[3]Дет.112!$M$32</f>
        <v>0</v>
      </c>
      <c r="G38" s="44">
        <v>0</v>
      </c>
      <c r="H38" s="44">
        <v>0</v>
      </c>
      <c r="I38" s="3">
        <f t="shared" si="0"/>
        <v>6</v>
      </c>
    </row>
    <row r="39" spans="1:218" s="3" customFormat="1" ht="16.5" customHeight="1" x14ac:dyDescent="0.25">
      <c r="A39" s="6" t="s">
        <v>39</v>
      </c>
      <c r="B39" s="6" t="s">
        <v>75</v>
      </c>
      <c r="C39" s="6" t="s">
        <v>76</v>
      </c>
      <c r="D39" s="4" t="s">
        <v>42</v>
      </c>
      <c r="E39" s="4">
        <v>213</v>
      </c>
      <c r="F39" s="5">
        <f>'[4]213'!$J$20</f>
        <v>1748633</v>
      </c>
      <c r="G39" s="5">
        <f>'[4]213'!$J$20</f>
        <v>1748633</v>
      </c>
      <c r="H39" s="5">
        <f>'[4]213'!$J$20</f>
        <v>1748633</v>
      </c>
      <c r="I39" s="3">
        <f t="shared" si="0"/>
        <v>7</v>
      </c>
    </row>
    <row r="40" spans="1:218" s="3" customFormat="1" ht="16.5" hidden="1" customHeight="1" x14ac:dyDescent="0.25">
      <c r="A40" s="6" t="s">
        <v>39</v>
      </c>
      <c r="B40" s="6" t="s">
        <v>75</v>
      </c>
      <c r="C40" s="6" t="s">
        <v>76</v>
      </c>
      <c r="D40" s="4">
        <v>243</v>
      </c>
      <c r="E40" s="4">
        <v>226</v>
      </c>
      <c r="F40" s="5">
        <f>[3]Дет.243!$M$23</f>
        <v>0</v>
      </c>
      <c r="G40" s="44">
        <v>0</v>
      </c>
      <c r="H40" s="44">
        <v>0</v>
      </c>
      <c r="I40" s="3">
        <f t="shared" si="0"/>
        <v>8</v>
      </c>
    </row>
    <row r="41" spans="1:218" s="3" customFormat="1" ht="16.5" customHeight="1" x14ac:dyDescent="0.25">
      <c r="A41" s="6" t="s">
        <v>39</v>
      </c>
      <c r="B41" s="6" t="s">
        <v>75</v>
      </c>
      <c r="C41" s="6" t="s">
        <v>76</v>
      </c>
      <c r="D41" s="4" t="s">
        <v>43</v>
      </c>
      <c r="E41" s="4">
        <v>221</v>
      </c>
      <c r="F41" s="5">
        <f>'[5]221'!$J$30</f>
        <v>62000</v>
      </c>
      <c r="G41" s="5">
        <f>'[5]221'!$J$30</f>
        <v>62000</v>
      </c>
      <c r="H41" s="5">
        <f>'[5]221'!$J$30</f>
        <v>62000</v>
      </c>
      <c r="I41" s="3">
        <f t="shared" si="0"/>
        <v>9</v>
      </c>
    </row>
    <row r="42" spans="1:218" s="3" customFormat="1" ht="16.5" customHeight="1" x14ac:dyDescent="0.25">
      <c r="A42" s="6" t="s">
        <v>39</v>
      </c>
      <c r="B42" s="6" t="s">
        <v>75</v>
      </c>
      <c r="C42" s="6" t="s">
        <v>76</v>
      </c>
      <c r="D42" s="4" t="s">
        <v>43</v>
      </c>
      <c r="E42" s="4">
        <v>223</v>
      </c>
      <c r="F42" s="5">
        <f>'[5]223'!$F$30</f>
        <v>1016064.33</v>
      </c>
      <c r="G42" s="5">
        <f>'[5]223'!$F$30</f>
        <v>1016064.33</v>
      </c>
      <c r="H42" s="5">
        <f>'[5]223'!$F$30</f>
        <v>1016064.33</v>
      </c>
      <c r="I42" s="3">
        <f t="shared" si="0"/>
        <v>10</v>
      </c>
    </row>
    <row r="43" spans="1:218" s="3" customFormat="1" ht="16.5" customHeight="1" x14ac:dyDescent="0.25">
      <c r="A43" s="6" t="s">
        <v>39</v>
      </c>
      <c r="B43" s="6" t="s">
        <v>75</v>
      </c>
      <c r="C43" s="6" t="s">
        <v>76</v>
      </c>
      <c r="D43" s="4" t="s">
        <v>43</v>
      </c>
      <c r="E43" s="4">
        <v>225</v>
      </c>
      <c r="F43" s="5">
        <f>'[5]225'!$F$44</f>
        <v>214578.13</v>
      </c>
      <c r="G43" s="5">
        <f>'[5]225'!$F$44</f>
        <v>214578.13</v>
      </c>
      <c r="H43" s="5">
        <f>'[5]225'!$F$44</f>
        <v>214578.13</v>
      </c>
      <c r="I43" s="3">
        <f t="shared" si="0"/>
        <v>11</v>
      </c>
    </row>
    <row r="44" spans="1:218" s="3" customFormat="1" ht="16.5" customHeight="1" x14ac:dyDescent="0.25">
      <c r="A44" s="6" t="s">
        <v>39</v>
      </c>
      <c r="B44" s="6" t="s">
        <v>75</v>
      </c>
      <c r="C44" s="6" t="s">
        <v>76</v>
      </c>
      <c r="D44" s="4" t="s">
        <v>43</v>
      </c>
      <c r="E44" s="4">
        <v>226</v>
      </c>
      <c r="F44" s="5">
        <f>'[5]226'!$F$40</f>
        <v>17900</v>
      </c>
      <c r="G44" s="5">
        <f>'[5]226'!$G$40</f>
        <v>14900</v>
      </c>
      <c r="H44" s="5">
        <f>'[5]226'!$G$40</f>
        <v>14900</v>
      </c>
      <c r="I44" s="3">
        <f t="shared" si="0"/>
        <v>12</v>
      </c>
    </row>
    <row r="45" spans="1:218" s="3" customFormat="1" ht="16.5" customHeight="1" x14ac:dyDescent="0.25">
      <c r="A45" s="6" t="s">
        <v>39</v>
      </c>
      <c r="B45" s="6" t="s">
        <v>75</v>
      </c>
      <c r="C45" s="6" t="s">
        <v>76</v>
      </c>
      <c r="D45" s="4">
        <v>244</v>
      </c>
      <c r="E45" s="4">
        <v>342</v>
      </c>
      <c r="F45" s="5">
        <f>'[5]342'!$F$117</f>
        <v>3807976.8</v>
      </c>
      <c r="G45" s="5">
        <f>'[5]342'!$F$117</f>
        <v>3807976.8</v>
      </c>
      <c r="H45" s="5">
        <f>'[5]342'!$F$117</f>
        <v>3807976.8</v>
      </c>
      <c r="I45" s="3">
        <f t="shared" si="0"/>
        <v>13</v>
      </c>
    </row>
    <row r="46" spans="1:218" s="3" customFormat="1" ht="16.5" customHeight="1" x14ac:dyDescent="0.25">
      <c r="A46" s="6" t="s">
        <v>39</v>
      </c>
      <c r="B46" s="6" t="s">
        <v>75</v>
      </c>
      <c r="C46" s="6" t="s">
        <v>76</v>
      </c>
      <c r="D46" s="4">
        <v>244</v>
      </c>
      <c r="E46" s="4">
        <v>344</v>
      </c>
      <c r="F46" s="5">
        <f>'[5]344'!$F$52</f>
        <v>0</v>
      </c>
      <c r="G46" s="5">
        <f>'[5]344'!$F$52</f>
        <v>0</v>
      </c>
      <c r="H46" s="5">
        <f>'[5]344'!$F$52</f>
        <v>0</v>
      </c>
      <c r="I46" s="3">
        <f t="shared" si="0"/>
        <v>14</v>
      </c>
    </row>
    <row r="47" spans="1:218" s="3" customFormat="1" ht="15" x14ac:dyDescent="0.25">
      <c r="A47" s="6" t="s">
        <v>39</v>
      </c>
      <c r="B47" s="6" t="s">
        <v>75</v>
      </c>
      <c r="C47" s="6" t="s">
        <v>76</v>
      </c>
      <c r="D47" s="4">
        <v>244</v>
      </c>
      <c r="E47" s="4">
        <v>346</v>
      </c>
      <c r="F47" s="5">
        <f>'[5]346'!$F$75</f>
        <v>0</v>
      </c>
      <c r="G47" s="5">
        <f>'[5]346'!$F$75</f>
        <v>0</v>
      </c>
      <c r="H47" s="5">
        <f>'[5]346'!$F$75</f>
        <v>0</v>
      </c>
      <c r="I47" s="3">
        <f t="shared" si="0"/>
        <v>15</v>
      </c>
      <c r="HI47" s="63">
        <f t="shared" ref="HI47:HI81" si="1">F47-G47</f>
        <v>0</v>
      </c>
      <c r="HJ47" s="63">
        <f t="shared" ref="HJ47:HJ81" si="2">F47-H47</f>
        <v>0</v>
      </c>
    </row>
    <row r="48" spans="1:218" s="3" customFormat="1" ht="15" hidden="1" x14ac:dyDescent="0.25">
      <c r="A48" s="6" t="s">
        <v>39</v>
      </c>
      <c r="B48" s="6" t="s">
        <v>75</v>
      </c>
      <c r="C48" s="6" t="s">
        <v>76</v>
      </c>
      <c r="D48" s="4">
        <v>244</v>
      </c>
      <c r="E48" s="4">
        <v>349</v>
      </c>
      <c r="F48" s="5">
        <f>[3]Дет.244!$M$37</f>
        <v>0</v>
      </c>
      <c r="G48" s="44">
        <v>0</v>
      </c>
      <c r="H48" s="44">
        <v>0</v>
      </c>
      <c r="I48" s="3">
        <f t="shared" si="0"/>
        <v>16</v>
      </c>
      <c r="HI48" s="63"/>
      <c r="HJ48" s="63"/>
    </row>
    <row r="49" spans="1:218" s="3" customFormat="1" ht="15" x14ac:dyDescent="0.25">
      <c r="A49" s="6" t="s">
        <v>39</v>
      </c>
      <c r="B49" s="6" t="s">
        <v>75</v>
      </c>
      <c r="C49" s="6" t="s">
        <v>76</v>
      </c>
      <c r="D49" s="4">
        <v>244</v>
      </c>
      <c r="E49" s="4">
        <v>353</v>
      </c>
      <c r="F49" s="5">
        <f>'[5]353'!$F$29</f>
        <v>0</v>
      </c>
      <c r="G49" s="5">
        <f>'[5]353'!$G$29</f>
        <v>3000</v>
      </c>
      <c r="H49" s="5">
        <f>'[5]353'!$G$29</f>
        <v>3000</v>
      </c>
      <c r="I49" s="3">
        <f t="shared" si="0"/>
        <v>17</v>
      </c>
      <c r="HI49" s="63">
        <f t="shared" si="1"/>
        <v>-3000</v>
      </c>
      <c r="HJ49" s="63">
        <f t="shared" si="2"/>
        <v>-3000</v>
      </c>
    </row>
    <row r="50" spans="1:218" s="3" customFormat="1" ht="15" x14ac:dyDescent="0.25">
      <c r="A50" s="6" t="s">
        <v>39</v>
      </c>
      <c r="B50" s="6" t="s">
        <v>75</v>
      </c>
      <c r="C50" s="6" t="s">
        <v>76</v>
      </c>
      <c r="D50" s="4">
        <v>852</v>
      </c>
      <c r="E50" s="4">
        <v>291</v>
      </c>
      <c r="F50" s="5">
        <f>'[6]291'!$J$20</f>
        <v>0</v>
      </c>
      <c r="G50" s="5">
        <f>'[6]291'!$J$20</f>
        <v>0</v>
      </c>
      <c r="H50" s="5">
        <f>'[6]291'!$J$20</f>
        <v>0</v>
      </c>
      <c r="I50" s="3">
        <f t="shared" si="0"/>
        <v>18</v>
      </c>
      <c r="HI50" s="63">
        <f t="shared" si="1"/>
        <v>0</v>
      </c>
      <c r="HJ50" s="63">
        <f t="shared" si="2"/>
        <v>0</v>
      </c>
    </row>
    <row r="51" spans="1:218" s="3" customFormat="1" ht="15" x14ac:dyDescent="0.25">
      <c r="A51" s="6" t="s">
        <v>39</v>
      </c>
      <c r="B51" s="6" t="s">
        <v>75</v>
      </c>
      <c r="C51" s="6" t="s">
        <v>76</v>
      </c>
      <c r="D51" s="4">
        <v>853</v>
      </c>
      <c r="E51" s="4">
        <v>291</v>
      </c>
      <c r="F51" s="5">
        <f>'[7]291'!$F$23</f>
        <v>116899.42</v>
      </c>
      <c r="G51" s="5">
        <f>'[7]291'!$F$23</f>
        <v>116899.42</v>
      </c>
      <c r="H51" s="5">
        <f>'[7]291'!$F$23</f>
        <v>116899.42</v>
      </c>
      <c r="I51" s="3">
        <f t="shared" si="0"/>
        <v>19</v>
      </c>
      <c r="HI51" s="63">
        <f t="shared" ref="HI51" si="3">F51-G51</f>
        <v>0</v>
      </c>
      <c r="HJ51" s="63">
        <f t="shared" ref="HJ51" si="4">F51-H51</f>
        <v>0</v>
      </c>
    </row>
    <row r="52" spans="1:218" s="3" customFormat="1" ht="15" x14ac:dyDescent="0.25">
      <c r="A52" s="6" t="s">
        <v>39</v>
      </c>
      <c r="B52" s="6" t="s">
        <v>75</v>
      </c>
      <c r="C52" s="6" t="s">
        <v>71</v>
      </c>
      <c r="D52" s="4" t="s">
        <v>40</v>
      </c>
      <c r="E52" s="4">
        <v>211</v>
      </c>
      <c r="F52" s="5">
        <f>'[8]211'!$J$20</f>
        <v>2408023.54</v>
      </c>
      <c r="G52" s="5">
        <f>'[8]211'!$J$20</f>
        <v>2408023.54</v>
      </c>
      <c r="H52" s="5">
        <f>'[8]211'!$J$20</f>
        <v>2408023.54</v>
      </c>
      <c r="I52" s="3">
        <f t="shared" si="0"/>
        <v>20</v>
      </c>
      <c r="HI52" s="63">
        <f t="shared" si="1"/>
        <v>0</v>
      </c>
      <c r="HJ52" s="63">
        <f t="shared" si="2"/>
        <v>0</v>
      </c>
    </row>
    <row r="53" spans="1:218" s="3" customFormat="1" ht="15" x14ac:dyDescent="0.25">
      <c r="A53" s="6" t="s">
        <v>39</v>
      </c>
      <c r="B53" s="6" t="s">
        <v>75</v>
      </c>
      <c r="C53" s="6" t="s">
        <v>71</v>
      </c>
      <c r="D53" s="4">
        <v>111</v>
      </c>
      <c r="E53" s="4">
        <v>266</v>
      </c>
      <c r="F53" s="5">
        <f>'[8]266'!$J$20</f>
        <v>15000</v>
      </c>
      <c r="G53" s="5">
        <f>'[8]266'!$J$20</f>
        <v>15000</v>
      </c>
      <c r="H53" s="5">
        <f>'[8]266'!$J$20</f>
        <v>15000</v>
      </c>
      <c r="I53" s="3">
        <f t="shared" si="0"/>
        <v>21</v>
      </c>
      <c r="HI53" s="63">
        <f t="shared" si="1"/>
        <v>0</v>
      </c>
      <c r="HJ53" s="63">
        <f t="shared" si="2"/>
        <v>0</v>
      </c>
    </row>
    <row r="54" spans="1:218" s="3" customFormat="1" ht="15" x14ac:dyDescent="0.25">
      <c r="A54" s="6" t="s">
        <v>39</v>
      </c>
      <c r="B54" s="6" t="s">
        <v>75</v>
      </c>
      <c r="C54" s="6" t="s">
        <v>71</v>
      </c>
      <c r="D54" s="4">
        <v>112</v>
      </c>
      <c r="E54" s="4">
        <v>212</v>
      </c>
      <c r="F54" s="5">
        <f>'[9]212'!$J$23</f>
        <v>5600</v>
      </c>
      <c r="G54" s="5">
        <f>'[9]212'!$J$23</f>
        <v>5600</v>
      </c>
      <c r="H54" s="5">
        <f>'[9]212'!$J$23</f>
        <v>5600</v>
      </c>
      <c r="I54" s="3">
        <f t="shared" si="0"/>
        <v>22</v>
      </c>
      <c r="HI54" s="63">
        <f t="shared" ref="HI54:HI58" si="5">F54-G54</f>
        <v>0</v>
      </c>
      <c r="HJ54" s="63">
        <f t="shared" ref="HJ54:HJ58" si="6">F54-H54</f>
        <v>0</v>
      </c>
    </row>
    <row r="55" spans="1:218" s="3" customFormat="1" ht="15" x14ac:dyDescent="0.25">
      <c r="A55" s="6" t="s">
        <v>39</v>
      </c>
      <c r="B55" s="6" t="s">
        <v>75</v>
      </c>
      <c r="C55" s="6" t="s">
        <v>71</v>
      </c>
      <c r="D55" s="4">
        <v>112</v>
      </c>
      <c r="E55" s="4">
        <v>214</v>
      </c>
      <c r="F55" s="5">
        <f>'[9]214'!$J$19</f>
        <v>995000</v>
      </c>
      <c r="G55" s="5">
        <f>'[9]214'!$J$19</f>
        <v>995000</v>
      </c>
      <c r="H55" s="5">
        <f>'[9]214'!$J$19</f>
        <v>995000</v>
      </c>
      <c r="I55" s="3">
        <f t="shared" si="0"/>
        <v>23</v>
      </c>
      <c r="HI55" s="63">
        <f t="shared" si="5"/>
        <v>0</v>
      </c>
      <c r="HJ55" s="63">
        <f t="shared" si="6"/>
        <v>0</v>
      </c>
    </row>
    <row r="56" spans="1:218" s="3" customFormat="1" ht="15" x14ac:dyDescent="0.25">
      <c r="A56" s="6" t="s">
        <v>39</v>
      </c>
      <c r="B56" s="6" t="s">
        <v>75</v>
      </c>
      <c r="C56" s="6" t="s">
        <v>71</v>
      </c>
      <c r="D56" s="4">
        <v>112</v>
      </c>
      <c r="E56" s="4">
        <v>222</v>
      </c>
      <c r="F56" s="5">
        <f>'[9]222'!$J$24</f>
        <v>180000</v>
      </c>
      <c r="G56" s="5">
        <f>'[9]222'!$J$24</f>
        <v>180000</v>
      </c>
      <c r="H56" s="5">
        <f>'[9]222'!$J$24</f>
        <v>180000</v>
      </c>
      <c r="I56" s="3">
        <f t="shared" si="0"/>
        <v>24</v>
      </c>
      <c r="HI56" s="63">
        <f t="shared" si="5"/>
        <v>0</v>
      </c>
      <c r="HJ56" s="63">
        <f t="shared" si="6"/>
        <v>0</v>
      </c>
    </row>
    <row r="57" spans="1:218" s="3" customFormat="1" ht="15" x14ac:dyDescent="0.25">
      <c r="A57" s="6" t="s">
        <v>39</v>
      </c>
      <c r="B57" s="6" t="s">
        <v>75</v>
      </c>
      <c r="C57" s="6" t="s">
        <v>71</v>
      </c>
      <c r="D57" s="4">
        <v>112</v>
      </c>
      <c r="E57" s="4">
        <v>226</v>
      </c>
      <c r="F57" s="5">
        <f>'[9]226'!$J$23</f>
        <v>56500</v>
      </c>
      <c r="G57" s="5">
        <f>'[9]226'!$J$23</f>
        <v>56500</v>
      </c>
      <c r="H57" s="5">
        <f>'[9]226'!$J$23</f>
        <v>56500</v>
      </c>
      <c r="I57" s="3">
        <f t="shared" si="0"/>
        <v>25</v>
      </c>
      <c r="HI57" s="63">
        <f t="shared" si="5"/>
        <v>0</v>
      </c>
      <c r="HJ57" s="63">
        <f t="shared" si="6"/>
        <v>0</v>
      </c>
    </row>
    <row r="58" spans="1:218" s="3" customFormat="1" ht="15" x14ac:dyDescent="0.25">
      <c r="A58" s="6" t="s">
        <v>39</v>
      </c>
      <c r="B58" s="6" t="s">
        <v>75</v>
      </c>
      <c r="C58" s="6" t="s">
        <v>71</v>
      </c>
      <c r="D58" s="4">
        <v>112</v>
      </c>
      <c r="E58" s="4">
        <v>266</v>
      </c>
      <c r="F58" s="5">
        <f>'[9]266'!$J$23</f>
        <v>2160</v>
      </c>
      <c r="G58" s="5">
        <f>'[9]266'!$J$23</f>
        <v>2160</v>
      </c>
      <c r="H58" s="5">
        <f>'[9]266'!$J$23</f>
        <v>2160</v>
      </c>
      <c r="I58" s="3">
        <f t="shared" si="0"/>
        <v>26</v>
      </c>
      <c r="HI58" s="63">
        <f t="shared" si="5"/>
        <v>0</v>
      </c>
      <c r="HJ58" s="63">
        <f t="shared" si="6"/>
        <v>0</v>
      </c>
    </row>
    <row r="59" spans="1:218" s="3" customFormat="1" ht="15" x14ac:dyDescent="0.25">
      <c r="A59" s="6" t="s">
        <v>39</v>
      </c>
      <c r="B59" s="6" t="s">
        <v>75</v>
      </c>
      <c r="C59" s="6" t="s">
        <v>71</v>
      </c>
      <c r="D59" s="4">
        <v>119</v>
      </c>
      <c r="E59" s="4">
        <v>213</v>
      </c>
      <c r="F59" s="5">
        <f>'[10]213'!$J$19</f>
        <v>731753.11</v>
      </c>
      <c r="G59" s="5">
        <f>'[10]213'!$J$19</f>
        <v>731753.11</v>
      </c>
      <c r="H59" s="5">
        <f>'[10]213'!$J$19</f>
        <v>731753.11</v>
      </c>
      <c r="I59" s="3">
        <f t="shared" si="0"/>
        <v>27</v>
      </c>
      <c r="HI59" s="63">
        <f t="shared" si="1"/>
        <v>0</v>
      </c>
      <c r="HJ59" s="63">
        <f t="shared" si="2"/>
        <v>0</v>
      </c>
    </row>
    <row r="60" spans="1:218" s="3" customFormat="1" ht="15" x14ac:dyDescent="0.25">
      <c r="A60" s="6" t="s">
        <v>39</v>
      </c>
      <c r="B60" s="6" t="s">
        <v>75</v>
      </c>
      <c r="C60" s="6" t="s">
        <v>71</v>
      </c>
      <c r="D60" s="4">
        <v>244</v>
      </c>
      <c r="E60" s="4">
        <v>221</v>
      </c>
      <c r="F60" s="5">
        <f>'[11]221'!$J$21</f>
        <v>72160</v>
      </c>
      <c r="G60" s="5">
        <f>'[11]221'!$J$21</f>
        <v>72160</v>
      </c>
      <c r="H60" s="5">
        <f>'[11]221'!$J$21</f>
        <v>72160</v>
      </c>
      <c r="I60" s="3">
        <f t="shared" si="0"/>
        <v>28</v>
      </c>
      <c r="HI60" s="63">
        <f t="shared" si="1"/>
        <v>0</v>
      </c>
      <c r="HJ60" s="63">
        <f t="shared" si="2"/>
        <v>0</v>
      </c>
    </row>
    <row r="61" spans="1:218" s="3" customFormat="1" ht="15" x14ac:dyDescent="0.25">
      <c r="A61" s="6" t="s">
        <v>39</v>
      </c>
      <c r="B61" s="6" t="s">
        <v>75</v>
      </c>
      <c r="C61" s="6" t="s">
        <v>71</v>
      </c>
      <c r="D61" s="4">
        <v>244</v>
      </c>
      <c r="E61" s="4">
        <v>226</v>
      </c>
      <c r="F61" s="5">
        <f>'[11]226'!$J$29</f>
        <v>6100</v>
      </c>
      <c r="G61" s="5">
        <f>'[11]226'!$J$29</f>
        <v>6100</v>
      </c>
      <c r="H61" s="5">
        <f>'[11]226'!$J$29</f>
        <v>6100</v>
      </c>
      <c r="I61" s="3">
        <f t="shared" si="0"/>
        <v>29</v>
      </c>
      <c r="HI61" s="63">
        <f t="shared" si="1"/>
        <v>0</v>
      </c>
      <c r="HJ61" s="63">
        <f t="shared" si="2"/>
        <v>0</v>
      </c>
    </row>
    <row r="62" spans="1:218" s="3" customFormat="1" ht="15" x14ac:dyDescent="0.25">
      <c r="A62" s="6" t="s">
        <v>39</v>
      </c>
      <c r="B62" s="6" t="s">
        <v>75</v>
      </c>
      <c r="C62" s="6" t="s">
        <v>71</v>
      </c>
      <c r="D62" s="4">
        <v>244</v>
      </c>
      <c r="E62" s="4">
        <v>353</v>
      </c>
      <c r="F62" s="5">
        <f>'[11]353'!$F$28</f>
        <v>0</v>
      </c>
      <c r="G62" s="5">
        <f>'[11]353'!$F$28</f>
        <v>0</v>
      </c>
      <c r="H62" s="5">
        <f>'[11]353'!$F$28</f>
        <v>0</v>
      </c>
      <c r="I62" s="3">
        <f t="shared" si="0"/>
        <v>30</v>
      </c>
      <c r="HI62" s="63">
        <f t="shared" si="1"/>
        <v>0</v>
      </c>
      <c r="HJ62" s="63">
        <f t="shared" si="2"/>
        <v>0</v>
      </c>
    </row>
    <row r="63" spans="1:218" s="3" customFormat="1" ht="15" x14ac:dyDescent="0.25">
      <c r="A63" s="6" t="s">
        <v>39</v>
      </c>
      <c r="B63" s="6" t="s">
        <v>75</v>
      </c>
      <c r="C63" s="6" t="s">
        <v>72</v>
      </c>
      <c r="D63" s="4">
        <v>111</v>
      </c>
      <c r="E63" s="4">
        <v>211</v>
      </c>
      <c r="F63" s="5">
        <f>'[12]211'!$J$18</f>
        <v>6237629.0300000003</v>
      </c>
      <c r="G63" s="5">
        <f>'[12]211'!$J$18</f>
        <v>6237629.0300000003</v>
      </c>
      <c r="H63" s="5">
        <f>'[12]211'!$J$18</f>
        <v>6237629.0300000003</v>
      </c>
      <c r="I63" s="3">
        <f t="shared" si="0"/>
        <v>31</v>
      </c>
      <c r="HI63" s="63">
        <f t="shared" si="1"/>
        <v>0</v>
      </c>
      <c r="HJ63" s="63">
        <f t="shared" si="2"/>
        <v>0</v>
      </c>
    </row>
    <row r="64" spans="1:218" s="3" customFormat="1" ht="15" x14ac:dyDescent="0.25">
      <c r="A64" s="6" t="s">
        <v>39</v>
      </c>
      <c r="B64" s="6" t="s">
        <v>75</v>
      </c>
      <c r="C64" s="6" t="s">
        <v>72</v>
      </c>
      <c r="D64" s="4">
        <v>111</v>
      </c>
      <c r="E64" s="4">
        <v>266</v>
      </c>
      <c r="F64" s="5">
        <f>'[12]266'!$J$18</f>
        <v>40000</v>
      </c>
      <c r="G64" s="5">
        <f>'[12]266'!$J$18</f>
        <v>40000</v>
      </c>
      <c r="H64" s="5">
        <f>'[12]266'!$J$18</f>
        <v>40000</v>
      </c>
      <c r="I64" s="3">
        <f t="shared" si="0"/>
        <v>32</v>
      </c>
      <c r="HI64" s="63">
        <f t="shared" si="1"/>
        <v>0</v>
      </c>
      <c r="HJ64" s="63">
        <f t="shared" si="2"/>
        <v>0</v>
      </c>
    </row>
    <row r="65" spans="1:218" s="3" customFormat="1" ht="15" x14ac:dyDescent="0.25">
      <c r="A65" s="6" t="s">
        <v>39</v>
      </c>
      <c r="B65" s="6" t="s">
        <v>75</v>
      </c>
      <c r="C65" s="6" t="s">
        <v>72</v>
      </c>
      <c r="D65" s="4">
        <v>112</v>
      </c>
      <c r="E65" s="4">
        <v>212</v>
      </c>
      <c r="F65" s="5">
        <f>'[13]212'!$J$21</f>
        <v>0</v>
      </c>
      <c r="G65" s="5">
        <f>'[13]212'!$J$21</f>
        <v>0</v>
      </c>
      <c r="H65" s="5">
        <f>'[13]212'!$J$21</f>
        <v>0</v>
      </c>
      <c r="I65" s="3">
        <f t="shared" si="0"/>
        <v>33</v>
      </c>
      <c r="HI65" s="63">
        <f t="shared" si="1"/>
        <v>0</v>
      </c>
      <c r="HJ65" s="63">
        <f t="shared" si="2"/>
        <v>0</v>
      </c>
    </row>
    <row r="66" spans="1:218" s="3" customFormat="1" ht="15" x14ac:dyDescent="0.25">
      <c r="A66" s="6" t="s">
        <v>39</v>
      </c>
      <c r="B66" s="6" t="s">
        <v>75</v>
      </c>
      <c r="C66" s="6" t="s">
        <v>72</v>
      </c>
      <c r="D66" s="4">
        <v>112</v>
      </c>
      <c r="E66" s="4">
        <v>226</v>
      </c>
      <c r="F66" s="5">
        <f>'[13]226'!$J$20</f>
        <v>0</v>
      </c>
      <c r="G66" s="5">
        <f>'[13]226'!$J$20</f>
        <v>0</v>
      </c>
      <c r="H66" s="5">
        <f>'[13]226'!$J$20</f>
        <v>0</v>
      </c>
      <c r="I66" s="3">
        <f t="shared" si="0"/>
        <v>34</v>
      </c>
      <c r="HI66" s="63">
        <f t="shared" si="1"/>
        <v>0</v>
      </c>
      <c r="HJ66" s="63">
        <f t="shared" si="2"/>
        <v>0</v>
      </c>
    </row>
    <row r="67" spans="1:218" s="3" customFormat="1" ht="15" x14ac:dyDescent="0.25">
      <c r="A67" s="6" t="s">
        <v>39</v>
      </c>
      <c r="B67" s="6" t="s">
        <v>75</v>
      </c>
      <c r="C67" s="6" t="s">
        <v>72</v>
      </c>
      <c r="D67" s="4">
        <v>112</v>
      </c>
      <c r="E67" s="4">
        <v>266</v>
      </c>
      <c r="F67" s="5">
        <f>'[13]266'!$J$22</f>
        <v>1080</v>
      </c>
      <c r="G67" s="5">
        <f>'[13]266'!$J$22</f>
        <v>1080</v>
      </c>
      <c r="H67" s="5">
        <f>'[13]266'!$J$22</f>
        <v>1080</v>
      </c>
      <c r="I67" s="3">
        <f t="shared" si="0"/>
        <v>35</v>
      </c>
      <c r="HI67" s="63">
        <f t="shared" si="1"/>
        <v>0</v>
      </c>
      <c r="HJ67" s="63">
        <f t="shared" si="2"/>
        <v>0</v>
      </c>
    </row>
    <row r="68" spans="1:218" s="3" customFormat="1" ht="15" x14ac:dyDescent="0.25">
      <c r="A68" s="6" t="s">
        <v>39</v>
      </c>
      <c r="B68" s="6" t="s">
        <v>75</v>
      </c>
      <c r="C68" s="6" t="s">
        <v>72</v>
      </c>
      <c r="D68" s="4">
        <v>119</v>
      </c>
      <c r="E68" s="4">
        <v>213</v>
      </c>
      <c r="F68" s="5">
        <f>'[14]213'!$J$19</f>
        <v>1854728</v>
      </c>
      <c r="G68" s="5">
        <f>'[14]213'!$J$19</f>
        <v>1854728</v>
      </c>
      <c r="H68" s="5">
        <f>'[14]213'!$J$19</f>
        <v>1854728</v>
      </c>
      <c r="I68" s="3">
        <f t="shared" si="0"/>
        <v>36</v>
      </c>
      <c r="HI68" s="63">
        <f t="shared" si="1"/>
        <v>0</v>
      </c>
      <c r="HJ68" s="63">
        <f t="shared" si="2"/>
        <v>0</v>
      </c>
    </row>
    <row r="69" spans="1:218" s="3" customFormat="1" ht="15" x14ac:dyDescent="0.25">
      <c r="A69" s="6" t="s">
        <v>39</v>
      </c>
      <c r="B69" s="6" t="s">
        <v>75</v>
      </c>
      <c r="C69" s="6" t="s">
        <v>72</v>
      </c>
      <c r="D69" s="4">
        <v>244</v>
      </c>
      <c r="E69" s="4">
        <v>221</v>
      </c>
      <c r="F69" s="5">
        <f>'[15]221'!$J$19</f>
        <v>42640</v>
      </c>
      <c r="G69" s="5">
        <f>'[15]221'!$J$19</f>
        <v>42640</v>
      </c>
      <c r="H69" s="5">
        <f>'[15]221'!$J$19</f>
        <v>42640</v>
      </c>
      <c r="I69" s="3">
        <f t="shared" si="0"/>
        <v>37</v>
      </c>
      <c r="HI69" s="63">
        <f t="shared" si="1"/>
        <v>0</v>
      </c>
      <c r="HJ69" s="63">
        <f t="shared" si="2"/>
        <v>0</v>
      </c>
    </row>
    <row r="70" spans="1:218" s="3" customFormat="1" ht="15" x14ac:dyDescent="0.25">
      <c r="A70" s="6" t="s">
        <v>39</v>
      </c>
      <c r="B70" s="6" t="s">
        <v>75</v>
      </c>
      <c r="C70" s="6" t="s">
        <v>72</v>
      </c>
      <c r="D70" s="4">
        <v>244</v>
      </c>
      <c r="E70" s="4">
        <v>226</v>
      </c>
      <c r="F70" s="5">
        <f>'[15]226'!$J$30</f>
        <v>11000</v>
      </c>
      <c r="G70" s="5">
        <f>'[15]226'!$J$30</f>
        <v>11000</v>
      </c>
      <c r="H70" s="5">
        <f>'[15]226'!$J$30</f>
        <v>11000</v>
      </c>
      <c r="I70" s="3">
        <f t="shared" si="0"/>
        <v>38</v>
      </c>
      <c r="HI70" s="63">
        <f t="shared" si="1"/>
        <v>0</v>
      </c>
      <c r="HJ70" s="63">
        <f t="shared" si="2"/>
        <v>0</v>
      </c>
    </row>
    <row r="71" spans="1:218" s="3" customFormat="1" ht="15" x14ac:dyDescent="0.25">
      <c r="A71" s="6" t="s">
        <v>39</v>
      </c>
      <c r="B71" s="6" t="s">
        <v>75</v>
      </c>
      <c r="C71" s="6" t="s">
        <v>72</v>
      </c>
      <c r="D71" s="4">
        <v>244</v>
      </c>
      <c r="E71" s="4">
        <v>346</v>
      </c>
      <c r="F71" s="5">
        <f>'[15]346'!$F$67</f>
        <v>111078</v>
      </c>
      <c r="G71" s="5">
        <f>'[15]346'!$F$67</f>
        <v>111078</v>
      </c>
      <c r="H71" s="5">
        <f>'[15]346'!$F$67</f>
        <v>111078</v>
      </c>
      <c r="I71" s="3">
        <f t="shared" si="0"/>
        <v>39</v>
      </c>
      <c r="HI71" s="63">
        <f t="shared" si="1"/>
        <v>0</v>
      </c>
      <c r="HJ71" s="63">
        <f t="shared" si="2"/>
        <v>0</v>
      </c>
    </row>
    <row r="72" spans="1:218" s="3" customFormat="1" ht="15" x14ac:dyDescent="0.25">
      <c r="A72" s="6" t="s">
        <v>39</v>
      </c>
      <c r="B72" s="6" t="s">
        <v>95</v>
      </c>
      <c r="C72" s="6" t="s">
        <v>71</v>
      </c>
      <c r="D72" s="4">
        <v>244</v>
      </c>
      <c r="E72" s="4">
        <v>226</v>
      </c>
      <c r="F72" s="5">
        <f>'[16]226'!$J$22</f>
        <v>7500</v>
      </c>
      <c r="G72" s="5">
        <f>'[16]226'!$J$22</f>
        <v>7500</v>
      </c>
      <c r="H72" s="5">
        <f>'[16]226'!$J$22</f>
        <v>7500</v>
      </c>
      <c r="HI72" s="63">
        <f t="shared" si="1"/>
        <v>0</v>
      </c>
      <c r="HJ72" s="63">
        <f t="shared" si="2"/>
        <v>0</v>
      </c>
    </row>
    <row r="73" spans="1:218" s="3" customFormat="1" ht="15" hidden="1" x14ac:dyDescent="0.25">
      <c r="A73" s="6"/>
      <c r="B73" s="6"/>
      <c r="C73" s="6"/>
      <c r="D73" s="4"/>
      <c r="E73" s="4"/>
      <c r="F73" s="5"/>
      <c r="G73" s="44"/>
      <c r="H73" s="44"/>
      <c r="HI73" s="63">
        <f t="shared" si="1"/>
        <v>0</v>
      </c>
      <c r="HJ73" s="63">
        <f t="shared" si="2"/>
        <v>0</v>
      </c>
    </row>
    <row r="74" spans="1:218" s="3" customFormat="1" ht="15" hidden="1" x14ac:dyDescent="0.25">
      <c r="A74" s="6"/>
      <c r="B74" s="6"/>
      <c r="C74" s="6"/>
      <c r="D74" s="4"/>
      <c r="E74" s="4"/>
      <c r="F74" s="5"/>
      <c r="G74" s="44"/>
      <c r="H74" s="44"/>
      <c r="HI74" s="63">
        <f t="shared" si="1"/>
        <v>0</v>
      </c>
      <c r="HJ74" s="63">
        <f t="shared" si="2"/>
        <v>0</v>
      </c>
    </row>
    <row r="75" spans="1:218" s="3" customFormat="1" ht="15" hidden="1" x14ac:dyDescent="0.25">
      <c r="A75" s="6"/>
      <c r="B75" s="6"/>
      <c r="C75" s="6"/>
      <c r="D75" s="4"/>
      <c r="E75" s="4"/>
      <c r="F75" s="5"/>
      <c r="G75" s="44"/>
      <c r="H75" s="44"/>
      <c r="HI75" s="63">
        <f t="shared" ref="HI75:HI79" si="7">F75-G75</f>
        <v>0</v>
      </c>
      <c r="HJ75" s="63">
        <f t="shared" ref="HJ75:HJ79" si="8">F75-H75</f>
        <v>0</v>
      </c>
    </row>
    <row r="76" spans="1:218" s="3" customFormat="1" ht="15" hidden="1" x14ac:dyDescent="0.25">
      <c r="A76" s="6"/>
      <c r="B76" s="6"/>
      <c r="C76" s="6"/>
      <c r="D76" s="4"/>
      <c r="E76" s="4"/>
      <c r="F76" s="5"/>
      <c r="G76" s="44"/>
      <c r="H76" s="44"/>
      <c r="HI76" s="63">
        <f t="shared" si="7"/>
        <v>0</v>
      </c>
      <c r="HJ76" s="63">
        <f t="shared" si="8"/>
        <v>0</v>
      </c>
    </row>
    <row r="77" spans="1:218" s="3" customFormat="1" ht="15" hidden="1" x14ac:dyDescent="0.25">
      <c r="A77" s="6"/>
      <c r="B77" s="6"/>
      <c r="C77" s="6"/>
      <c r="D77" s="4"/>
      <c r="E77" s="4"/>
      <c r="F77" s="5"/>
      <c r="G77" s="44"/>
      <c r="H77" s="44"/>
      <c r="HI77" s="63">
        <f t="shared" si="7"/>
        <v>0</v>
      </c>
      <c r="HJ77" s="63">
        <f t="shared" si="8"/>
        <v>0</v>
      </c>
    </row>
    <row r="78" spans="1:218" s="3" customFormat="1" ht="15" hidden="1" x14ac:dyDescent="0.25">
      <c r="A78" s="6"/>
      <c r="B78" s="6"/>
      <c r="C78" s="6"/>
      <c r="D78" s="4"/>
      <c r="E78" s="4"/>
      <c r="F78" s="5"/>
      <c r="G78" s="44"/>
      <c r="H78" s="44"/>
      <c r="HI78" s="63">
        <f t="shared" si="7"/>
        <v>0</v>
      </c>
      <c r="HJ78" s="63">
        <f t="shared" si="8"/>
        <v>0</v>
      </c>
    </row>
    <row r="79" spans="1:218" s="3" customFormat="1" ht="15" hidden="1" x14ac:dyDescent="0.25">
      <c r="A79" s="6"/>
      <c r="B79" s="6"/>
      <c r="C79" s="6"/>
      <c r="D79" s="4"/>
      <c r="E79" s="4"/>
      <c r="F79" s="5"/>
      <c r="G79" s="44"/>
      <c r="H79" s="44"/>
      <c r="HI79" s="63">
        <f t="shared" si="7"/>
        <v>0</v>
      </c>
      <c r="HJ79" s="63">
        <f t="shared" si="8"/>
        <v>0</v>
      </c>
    </row>
    <row r="80" spans="1:218" s="3" customFormat="1" ht="15" hidden="1" x14ac:dyDescent="0.25">
      <c r="A80" s="6"/>
      <c r="B80" s="6"/>
      <c r="C80" s="6"/>
      <c r="D80" s="4"/>
      <c r="E80" s="4"/>
      <c r="F80" s="5"/>
      <c r="G80" s="44"/>
      <c r="H80" s="44"/>
      <c r="HI80" s="63"/>
      <c r="HJ80" s="63"/>
    </row>
    <row r="81" spans="1:218" s="3" customFormat="1" ht="15" hidden="1" x14ac:dyDescent="0.25">
      <c r="A81" s="6"/>
      <c r="B81" s="6"/>
      <c r="C81" s="6"/>
      <c r="D81" s="4"/>
      <c r="E81" s="4"/>
      <c r="F81" s="5"/>
      <c r="G81" s="44"/>
      <c r="H81" s="44"/>
      <c r="HI81" s="63">
        <f t="shared" si="1"/>
        <v>0</v>
      </c>
      <c r="HJ81" s="63">
        <f t="shared" si="2"/>
        <v>0</v>
      </c>
    </row>
    <row r="82" spans="1:218" s="3" customFormat="1" ht="15" hidden="1" x14ac:dyDescent="0.25">
      <c r="A82" s="6"/>
      <c r="B82" s="6"/>
      <c r="C82" s="6"/>
      <c r="D82" s="4"/>
      <c r="E82" s="4"/>
      <c r="F82" s="5"/>
      <c r="G82" s="44"/>
      <c r="H82" s="44"/>
    </row>
    <row r="83" spans="1:218" s="3" customFormat="1" ht="15" x14ac:dyDescent="0.25">
      <c r="A83" s="141" t="s">
        <v>45</v>
      </c>
      <c r="B83" s="141"/>
      <c r="C83" s="64"/>
      <c r="D83" s="36"/>
      <c r="E83" s="37"/>
      <c r="F83" s="38"/>
      <c r="G83" s="37"/>
      <c r="H83" s="37"/>
    </row>
    <row r="84" spans="1:218" s="41" customFormat="1" ht="15" x14ac:dyDescent="0.25">
      <c r="A84" s="7" t="s">
        <v>39</v>
      </c>
      <c r="B84" s="7" t="s">
        <v>75</v>
      </c>
      <c r="C84" s="7" t="s">
        <v>76</v>
      </c>
      <c r="D84" s="39">
        <v>110</v>
      </c>
      <c r="E84" s="39" t="s">
        <v>20</v>
      </c>
      <c r="F84" s="40">
        <f>F33+F34+F35+F36+F37+F38+F39</f>
        <v>7924869.5800000001</v>
      </c>
      <c r="G84" s="40">
        <f t="shared" ref="G84:H84" si="9">G33+G34+G35+G36+G37+G38+G39</f>
        <v>7924869.5800000001</v>
      </c>
      <c r="H84" s="40">
        <f t="shared" si="9"/>
        <v>7924869.5800000001</v>
      </c>
      <c r="HI84" s="63">
        <f t="shared" ref="HI84:HI96" si="10">F84-G84</f>
        <v>0</v>
      </c>
      <c r="HJ84" s="63">
        <f t="shared" ref="HJ84:HJ96" si="11">F84-H84</f>
        <v>0</v>
      </c>
    </row>
    <row r="85" spans="1:218" s="41" customFormat="1" ht="15" x14ac:dyDescent="0.25">
      <c r="A85" s="7" t="s">
        <v>39</v>
      </c>
      <c r="B85" s="7" t="s">
        <v>75</v>
      </c>
      <c r="C85" s="7" t="s">
        <v>76</v>
      </c>
      <c r="D85" s="39">
        <v>240</v>
      </c>
      <c r="E85" s="39" t="s">
        <v>20</v>
      </c>
      <c r="F85" s="40">
        <f>F40+F41+F42+F43+F44+F45+F46+F47+F48+F49</f>
        <v>5118519.26</v>
      </c>
      <c r="G85" s="40">
        <f>G40+G41+G42+G43+G44+G45+G46+G47+G48+G49</f>
        <v>5118519.26</v>
      </c>
      <c r="H85" s="40">
        <f t="shared" ref="H85" si="12">H40+H41+H42+H43+H44+H45+H46+H47+H48+H49</f>
        <v>5118519.26</v>
      </c>
      <c r="HI85" s="63">
        <f t="shared" ref="HI85" si="13">F85-G85</f>
        <v>0</v>
      </c>
      <c r="HJ85" s="63">
        <f t="shared" ref="HJ85" si="14">F85-H85</f>
        <v>0</v>
      </c>
    </row>
    <row r="86" spans="1:218" s="41" customFormat="1" ht="15" x14ac:dyDescent="0.25">
      <c r="A86" s="7" t="s">
        <v>39</v>
      </c>
      <c r="B86" s="7" t="s">
        <v>75</v>
      </c>
      <c r="C86" s="7" t="s">
        <v>76</v>
      </c>
      <c r="D86" s="39">
        <v>850</v>
      </c>
      <c r="E86" s="39" t="s">
        <v>20</v>
      </c>
      <c r="F86" s="40">
        <f>F50+F51</f>
        <v>116899.42</v>
      </c>
      <c r="G86" s="40">
        <f t="shared" ref="G86:H86" si="15">G50+G51</f>
        <v>116899.42</v>
      </c>
      <c r="H86" s="40">
        <f t="shared" si="15"/>
        <v>116899.42</v>
      </c>
      <c r="HI86" s="63">
        <f t="shared" si="10"/>
        <v>0</v>
      </c>
      <c r="HJ86" s="63">
        <f t="shared" si="11"/>
        <v>0</v>
      </c>
    </row>
    <row r="87" spans="1:218" s="41" customFormat="1" ht="15" x14ac:dyDescent="0.25">
      <c r="A87" s="7" t="s">
        <v>39</v>
      </c>
      <c r="B87" s="7" t="s">
        <v>75</v>
      </c>
      <c r="C87" s="7" t="s">
        <v>71</v>
      </c>
      <c r="D87" s="39">
        <v>110</v>
      </c>
      <c r="E87" s="39" t="s">
        <v>20</v>
      </c>
      <c r="F87" s="40">
        <f>F52+F53+F54+F55+F56+F57+F58+F59</f>
        <v>4394036.6500000004</v>
      </c>
      <c r="G87" s="40">
        <f t="shared" ref="G87:H87" si="16">G52+G53+G54+G55+G56+G57+G58+G59</f>
        <v>4394036.6500000004</v>
      </c>
      <c r="H87" s="40">
        <f t="shared" si="16"/>
        <v>4394036.6500000004</v>
      </c>
      <c r="HI87" s="63">
        <f t="shared" si="10"/>
        <v>0</v>
      </c>
      <c r="HJ87" s="63">
        <f t="shared" si="11"/>
        <v>0</v>
      </c>
    </row>
    <row r="88" spans="1:218" s="41" customFormat="1" ht="15" x14ac:dyDescent="0.25">
      <c r="A88" s="7" t="s">
        <v>39</v>
      </c>
      <c r="B88" s="7" t="s">
        <v>75</v>
      </c>
      <c r="C88" s="7" t="s">
        <v>71</v>
      </c>
      <c r="D88" s="39">
        <v>240</v>
      </c>
      <c r="E88" s="39" t="s">
        <v>20</v>
      </c>
      <c r="F88" s="40">
        <f>F60+F61+F62</f>
        <v>78260</v>
      </c>
      <c r="G88" s="40">
        <f t="shared" ref="G88:H88" si="17">G60+G61+G62</f>
        <v>78260</v>
      </c>
      <c r="H88" s="40">
        <f t="shared" si="17"/>
        <v>78260</v>
      </c>
      <c r="HI88" s="63"/>
      <c r="HJ88" s="63"/>
    </row>
    <row r="89" spans="1:218" s="41" customFormat="1" ht="15" x14ac:dyDescent="0.25">
      <c r="A89" s="7" t="s">
        <v>39</v>
      </c>
      <c r="B89" s="7" t="s">
        <v>75</v>
      </c>
      <c r="C89" s="7" t="s">
        <v>72</v>
      </c>
      <c r="D89" s="39">
        <v>110</v>
      </c>
      <c r="E89" s="39" t="s">
        <v>20</v>
      </c>
      <c r="F89" s="40">
        <f>F63+F64+F65+F66+F67+F68</f>
        <v>8133437.0300000003</v>
      </c>
      <c r="G89" s="40">
        <f t="shared" ref="G89:H89" si="18">G63+G64+G65+G66+G67+G68</f>
        <v>8133437.0300000003</v>
      </c>
      <c r="H89" s="40">
        <f t="shared" si="18"/>
        <v>8133437.0300000003</v>
      </c>
      <c r="HI89" s="63"/>
      <c r="HJ89" s="63"/>
    </row>
    <row r="90" spans="1:218" s="41" customFormat="1" ht="15" x14ac:dyDescent="0.25">
      <c r="A90" s="7" t="s">
        <v>39</v>
      </c>
      <c r="B90" s="7" t="s">
        <v>75</v>
      </c>
      <c r="C90" s="7" t="s">
        <v>72</v>
      </c>
      <c r="D90" s="39">
        <v>240</v>
      </c>
      <c r="E90" s="39" t="s">
        <v>20</v>
      </c>
      <c r="F90" s="40">
        <f>F69+F70+F71</f>
        <v>164718</v>
      </c>
      <c r="G90" s="40">
        <f t="shared" ref="G90:H90" si="19">G69+G70+G71</f>
        <v>164718</v>
      </c>
      <c r="H90" s="40">
        <f t="shared" si="19"/>
        <v>164718</v>
      </c>
      <c r="HI90" s="63">
        <f t="shared" si="10"/>
        <v>0</v>
      </c>
      <c r="HJ90" s="63">
        <f t="shared" si="11"/>
        <v>0</v>
      </c>
    </row>
    <row r="91" spans="1:218" s="41" customFormat="1" ht="15" x14ac:dyDescent="0.25">
      <c r="A91" s="7" t="s">
        <v>39</v>
      </c>
      <c r="B91" s="7" t="s">
        <v>95</v>
      </c>
      <c r="C91" s="7" t="s">
        <v>71</v>
      </c>
      <c r="D91" s="39">
        <v>244</v>
      </c>
      <c r="E91" s="39" t="s">
        <v>20</v>
      </c>
      <c r="F91" s="40">
        <f>F72</f>
        <v>7500</v>
      </c>
      <c r="G91" s="40">
        <f t="shared" ref="G91:H91" si="20">G72</f>
        <v>7500</v>
      </c>
      <c r="H91" s="40">
        <f t="shared" si="20"/>
        <v>7500</v>
      </c>
      <c r="HI91" s="63">
        <f t="shared" si="10"/>
        <v>0</v>
      </c>
      <c r="HJ91" s="63">
        <f t="shared" si="11"/>
        <v>0</v>
      </c>
    </row>
    <row r="92" spans="1:218" s="41" customFormat="1" ht="15" hidden="1" x14ac:dyDescent="0.25">
      <c r="A92" s="7"/>
      <c r="B92" s="7"/>
      <c r="C92" s="7"/>
      <c r="D92" s="39"/>
      <c r="E92" s="39"/>
      <c r="F92" s="40"/>
      <c r="G92" s="40"/>
      <c r="H92" s="40"/>
      <c r="HI92" s="63">
        <f t="shared" si="10"/>
        <v>0</v>
      </c>
      <c r="HJ92" s="63">
        <f t="shared" si="11"/>
        <v>0</v>
      </c>
    </row>
    <row r="93" spans="1:218" s="41" customFormat="1" ht="15" hidden="1" x14ac:dyDescent="0.25">
      <c r="A93" s="7"/>
      <c r="B93" s="7"/>
      <c r="C93" s="7"/>
      <c r="D93" s="39"/>
      <c r="E93" s="39"/>
      <c r="F93" s="40"/>
      <c r="G93" s="40"/>
      <c r="H93" s="40"/>
      <c r="HI93" s="63">
        <f t="shared" si="10"/>
        <v>0</v>
      </c>
      <c r="HJ93" s="63">
        <f t="shared" si="11"/>
        <v>0</v>
      </c>
    </row>
    <row r="94" spans="1:218" s="41" customFormat="1" ht="15" hidden="1" x14ac:dyDescent="0.25">
      <c r="A94" s="7"/>
      <c r="B94" s="7"/>
      <c r="C94" s="7"/>
      <c r="D94" s="39"/>
      <c r="E94" s="39"/>
      <c r="F94" s="40"/>
      <c r="G94" s="40"/>
      <c r="H94" s="40"/>
      <c r="HI94" s="63"/>
      <c r="HJ94" s="63"/>
    </row>
    <row r="95" spans="1:218" s="41" customFormat="1" ht="15" hidden="1" x14ac:dyDescent="0.25">
      <c r="A95" s="7"/>
      <c r="B95" s="7"/>
      <c r="C95" s="7"/>
      <c r="D95" s="39"/>
      <c r="E95" s="39"/>
      <c r="F95" s="40"/>
      <c r="G95" s="40"/>
      <c r="H95" s="40"/>
      <c r="HI95" s="63"/>
      <c r="HJ95" s="63"/>
    </row>
    <row r="96" spans="1:218" s="41" customFormat="1" ht="15" hidden="1" x14ac:dyDescent="0.25">
      <c r="A96" s="7"/>
      <c r="B96" s="7"/>
      <c r="C96" s="7"/>
      <c r="D96" s="39"/>
      <c r="E96" s="39"/>
      <c r="F96" s="40"/>
      <c r="G96" s="40"/>
      <c r="H96" s="40"/>
      <c r="HI96" s="63">
        <f t="shared" si="10"/>
        <v>0</v>
      </c>
      <c r="HJ96" s="63">
        <f t="shared" si="11"/>
        <v>0</v>
      </c>
    </row>
    <row r="97" spans="1:10" s="41" customFormat="1" ht="14.25" hidden="1" x14ac:dyDescent="0.25">
      <c r="A97" s="7"/>
      <c r="B97" s="7"/>
      <c r="C97" s="7"/>
      <c r="D97" s="39"/>
      <c r="E97" s="39"/>
      <c r="F97" s="40"/>
      <c r="G97" s="40"/>
      <c r="H97" s="40"/>
    </row>
    <row r="98" spans="1:10" s="43" customFormat="1" ht="14.25" x14ac:dyDescent="0.2">
      <c r="A98" s="42"/>
      <c r="B98" s="42"/>
      <c r="C98" s="65"/>
      <c r="D98" s="42"/>
      <c r="E98" s="29" t="s">
        <v>19</v>
      </c>
      <c r="F98" s="33">
        <f>SUM(F84:F97)</f>
        <v>25938239.940000001</v>
      </c>
      <c r="G98" s="33">
        <f>SUM(G84:G97)</f>
        <v>25938239.940000001</v>
      </c>
      <c r="H98" s="33">
        <f>SUM(H84:H97)</f>
        <v>25938239.940000001</v>
      </c>
      <c r="I98" s="43">
        <v>29292561.93</v>
      </c>
    </row>
    <row r="99" spans="1:10" s="53" customFormat="1" ht="22.5" customHeight="1" x14ac:dyDescent="0.25">
      <c r="A99" s="66"/>
      <c r="B99" s="66"/>
      <c r="C99" s="66"/>
      <c r="D99" s="66"/>
      <c r="E99" s="50"/>
      <c r="F99" s="53">
        <v>25938239.940000001</v>
      </c>
      <c r="G99" s="53">
        <v>25938239.940000001</v>
      </c>
      <c r="H99" s="53">
        <v>25938239.940000001</v>
      </c>
      <c r="I99" s="52"/>
      <c r="J99" s="52"/>
    </row>
    <row r="100" spans="1:10" s="1" customFormat="1" ht="15" hidden="1" x14ac:dyDescent="0.25">
      <c r="A100" s="67"/>
      <c r="B100" s="67"/>
      <c r="C100" s="67"/>
      <c r="D100" s="67"/>
      <c r="E100" s="47"/>
      <c r="F100" s="56"/>
      <c r="H100" s="56"/>
      <c r="I100" s="48"/>
    </row>
    <row r="101" spans="1:10" ht="27" customHeight="1" x14ac:dyDescent="0.2">
      <c r="A101" s="86"/>
      <c r="B101" s="86"/>
      <c r="C101" s="86"/>
      <c r="D101" s="86"/>
      <c r="E101" s="23"/>
      <c r="F101" s="121">
        <f>F98-F99</f>
        <v>0</v>
      </c>
      <c r="G101" s="121">
        <f t="shared" ref="G101:H101" si="21">G98-G99</f>
        <v>0</v>
      </c>
      <c r="H101" s="121">
        <f t="shared" si="21"/>
        <v>0</v>
      </c>
      <c r="I101" s="24"/>
    </row>
    <row r="102" spans="1:10" ht="12.75" customHeight="1" x14ac:dyDescent="0.2">
      <c r="A102" s="128" t="s">
        <v>34</v>
      </c>
      <c r="B102" s="128"/>
      <c r="C102" s="128"/>
      <c r="D102" s="128"/>
      <c r="E102" s="128"/>
      <c r="F102" s="128"/>
      <c r="G102" s="128"/>
      <c r="H102" s="128"/>
      <c r="I102" s="24"/>
      <c r="J102" s="24"/>
    </row>
    <row r="103" spans="1:10" ht="12.75" customHeight="1" x14ac:dyDescent="0.2">
      <c r="A103" s="128" t="s">
        <v>35</v>
      </c>
      <c r="B103" s="128"/>
      <c r="C103" s="128"/>
      <c r="D103" s="128"/>
      <c r="E103" s="128"/>
      <c r="F103" s="128"/>
      <c r="G103" s="128"/>
      <c r="H103" s="128"/>
    </row>
    <row r="104" spans="1:10" ht="12.75" customHeight="1" x14ac:dyDescent="0.2">
      <c r="A104" s="86"/>
      <c r="B104" s="86"/>
      <c r="C104" s="86"/>
      <c r="D104" s="86"/>
      <c r="E104" s="23"/>
      <c r="F104" s="86"/>
      <c r="G104" s="86"/>
      <c r="H104" s="86"/>
    </row>
    <row r="105" spans="1:10" ht="17.25" customHeight="1" x14ac:dyDescent="0.25">
      <c r="A105" s="86"/>
      <c r="B105" s="86"/>
      <c r="C105" s="86"/>
      <c r="D105" s="86"/>
      <c r="E105" s="23"/>
      <c r="F105" s="55"/>
      <c r="G105" s="55"/>
      <c r="H105" s="54"/>
    </row>
    <row r="106" spans="1:10" ht="15.75" x14ac:dyDescent="0.25">
      <c r="F106" s="55"/>
      <c r="G106" s="55"/>
      <c r="H106" s="54"/>
    </row>
    <row r="108" spans="1:10" x14ac:dyDescent="0.2">
      <c r="E108" s="16"/>
    </row>
    <row r="109" spans="1:10" x14ac:dyDescent="0.2">
      <c r="E109" s="16"/>
      <c r="F109" s="46"/>
    </row>
    <row r="110" spans="1:10" x14ac:dyDescent="0.2">
      <c r="E110" s="16"/>
      <c r="F110" s="46"/>
    </row>
    <row r="111" spans="1:10" x14ac:dyDescent="0.2">
      <c r="E111" s="16"/>
      <c r="F111" s="59"/>
    </row>
    <row r="112" spans="1:10" x14ac:dyDescent="0.2">
      <c r="E112" s="16"/>
    </row>
    <row r="113" spans="5:8" x14ac:dyDescent="0.2">
      <c r="E113" s="16"/>
    </row>
    <row r="114" spans="5:8" x14ac:dyDescent="0.2">
      <c r="E114" s="16"/>
      <c r="H114" s="59"/>
    </row>
    <row r="115" spans="5:8" x14ac:dyDescent="0.2">
      <c r="E115" s="16"/>
      <c r="F115" s="59"/>
      <c r="G115" s="59"/>
    </row>
    <row r="116" spans="5:8" x14ac:dyDescent="0.2">
      <c r="E116" s="16"/>
    </row>
    <row r="117" spans="5:8" x14ac:dyDescent="0.2">
      <c r="E117" s="16"/>
    </row>
    <row r="118" spans="5:8" x14ac:dyDescent="0.2">
      <c r="E118" s="16"/>
    </row>
    <row r="119" spans="5:8" x14ac:dyDescent="0.2">
      <c r="E119" s="16"/>
    </row>
    <row r="120" spans="5:8" x14ac:dyDescent="0.2">
      <c r="E120" s="16"/>
    </row>
    <row r="121" spans="5:8" x14ac:dyDescent="0.2">
      <c r="E121" s="16"/>
    </row>
  </sheetData>
  <autoFilter ref="B31:E98"/>
  <customSheetViews>
    <customSheetView guid="{80B5BB5D-E91B-4D6A-9263-BE451F19829A}" scale="115" showPageBreaks="1" showGridLines="0" fitToPage="1" printArea="1" showAutoFilter="1" topLeftCell="A15">
      <selection activeCell="A25" sqref="A25:N25"/>
      <pageMargins left="0.39370078740157483" right="0.39370078740157483" top="0.39370078740157483" bottom="0.39370078740157483" header="0.39370078740157483" footer="0.39370078740157483"/>
      <pageSetup paperSize="8" scale="65" fitToHeight="0" orientation="portrait" r:id="rId1"/>
      <headerFooter alignWithMargins="0"/>
      <autoFilter ref="B30:E409"/>
    </customSheetView>
    <customSheetView guid="{FEC78987-52E2-4671-A461-775F91CC27FC}" scale="115" showPageBreaks="1" showGridLines="0" fitToPage="1" printArea="1" topLeftCell="A26">
      <pane xSplit="12" ySplit="4" topLeftCell="HO57" activePane="bottomRight" state="frozen"/>
      <selection pane="bottomRight" activeCell="H59" sqref="H59"/>
      <pageMargins left="0.39370078740157483" right="0.39370078740157483" top="0.39370078740157483" bottom="0.39370078740157483" header="0.39370078740157483" footer="0.39370078740157483"/>
      <pageSetup paperSize="8" scale="65" fitToHeight="0" orientation="portrait" r:id="rId2"/>
      <headerFooter alignWithMargins="0"/>
    </customSheetView>
    <customSheetView guid="{6C1DEAD0-1952-48A9-B0F8-E7BEB3D25FA1}" showPageBreaks="1" showGridLines="0" fitToPage="1" printArea="1" view="pageBreakPreview" topLeftCell="A395">
      <selection activeCell="C400" sqref="C400"/>
      <pageMargins left="0.39370078740157483" right="0.39370078740157483" top="0.39370078740157483" bottom="0.39370078740157483" header="0.39370078740157483" footer="0.39370078740157483"/>
      <pageSetup paperSize="8" scale="67" fitToHeight="0" orientation="portrait" r:id="rId3"/>
      <headerFooter alignWithMargins="0"/>
    </customSheetView>
  </customSheetViews>
  <mergeCells count="17">
    <mergeCell ref="A18:H18"/>
    <mergeCell ref="A103:H103"/>
    <mergeCell ref="A26:H26"/>
    <mergeCell ref="A28:D29"/>
    <mergeCell ref="E28:E30"/>
    <mergeCell ref="F28:H28"/>
    <mergeCell ref="A83:B83"/>
    <mergeCell ref="A102:H102"/>
    <mergeCell ref="D22:F22"/>
    <mergeCell ref="C20:F20"/>
    <mergeCell ref="A15:H15"/>
    <mergeCell ref="A16:H16"/>
    <mergeCell ref="F2:H2"/>
    <mergeCell ref="F5:H5"/>
    <mergeCell ref="F6:H6"/>
    <mergeCell ref="F7:H7"/>
    <mergeCell ref="F9:G9"/>
  </mergeCells>
  <printOptions horizontalCentered="1"/>
  <pageMargins left="0.78740157480314965" right="0.19685039370078741" top="0.19685039370078741" bottom="0.19685039370078741" header="0" footer="0"/>
  <pageSetup paperSize="9" scale="65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71"/>
  <sheetViews>
    <sheetView showGridLines="0" view="pageBreakPreview" topLeftCell="A29" zoomScale="80" zoomScaleNormal="90" zoomScaleSheetLayoutView="80" workbookViewId="0">
      <selection activeCell="E108" sqref="E108"/>
    </sheetView>
  </sheetViews>
  <sheetFormatPr defaultColWidth="9.140625" defaultRowHeight="12.75" x14ac:dyDescent="0.2"/>
  <cols>
    <col min="1" max="1" width="44.28515625" style="16" customWidth="1"/>
    <col min="2" max="2" width="7.140625" style="16" customWidth="1"/>
    <col min="3" max="3" width="10.140625" style="16" customWidth="1"/>
    <col min="4" max="4" width="11.7109375" style="16" customWidth="1"/>
    <col min="5" max="5" width="16" style="16" customWidth="1"/>
    <col min="6" max="6" width="10.85546875" style="16" customWidth="1"/>
    <col min="7" max="7" width="16" style="16" customWidth="1"/>
    <col min="8" max="8" width="19.85546875" style="16" customWidth="1"/>
    <col min="9" max="9" width="20.140625" style="16" customWidth="1"/>
    <col min="10" max="10" width="20" style="16" customWidth="1"/>
    <col min="11" max="11" width="27.7109375" style="16" customWidth="1"/>
    <col min="12" max="217" width="9.140625" style="16" customWidth="1"/>
    <col min="218" max="16384" width="9.140625" style="16"/>
  </cols>
  <sheetData>
    <row r="1" spans="1:11" ht="12.75" customHeight="1" x14ac:dyDescent="0.2">
      <c r="A1" s="13"/>
      <c r="B1" s="13"/>
      <c r="C1" s="15"/>
      <c r="D1" s="15"/>
      <c r="E1" s="15"/>
      <c r="F1" s="15"/>
      <c r="G1" s="15"/>
      <c r="H1" s="22"/>
    </row>
    <row r="2" spans="1:11" ht="15" customHeight="1" x14ac:dyDescent="0.2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57" t="s">
        <v>46</v>
      </c>
    </row>
    <row r="3" spans="1:11" ht="12" customHeight="1" x14ac:dyDescent="0.2">
      <c r="A3" s="17"/>
      <c r="B3" s="17"/>
      <c r="C3" s="19"/>
      <c r="D3" s="19"/>
      <c r="E3" s="19"/>
      <c r="F3" s="19"/>
      <c r="G3" s="19"/>
      <c r="H3" s="19"/>
    </row>
    <row r="4" spans="1:11" ht="15" x14ac:dyDescent="0.2">
      <c r="A4" s="140" t="s">
        <v>4</v>
      </c>
      <c r="B4" s="140" t="s">
        <v>5</v>
      </c>
      <c r="C4" s="140" t="s">
        <v>10</v>
      </c>
      <c r="D4" s="140"/>
      <c r="E4" s="140"/>
      <c r="F4" s="140"/>
      <c r="G4" s="137" t="s">
        <v>85</v>
      </c>
      <c r="H4" s="148" t="s">
        <v>29</v>
      </c>
      <c r="I4" s="148"/>
      <c r="J4" s="148"/>
    </row>
    <row r="5" spans="1:11" s="1" customFormat="1" ht="42.75" customHeight="1" x14ac:dyDescent="0.25">
      <c r="A5" s="140"/>
      <c r="B5" s="140"/>
      <c r="C5" s="140"/>
      <c r="D5" s="140"/>
      <c r="E5" s="140"/>
      <c r="F5" s="140"/>
      <c r="G5" s="138"/>
      <c r="H5" s="94" t="s">
        <v>92</v>
      </c>
      <c r="I5" s="94" t="s">
        <v>93</v>
      </c>
      <c r="J5" s="94" t="s">
        <v>94</v>
      </c>
    </row>
    <row r="6" spans="1:11" s="1" customFormat="1" ht="45" x14ac:dyDescent="0.25">
      <c r="A6" s="140"/>
      <c r="B6" s="140"/>
      <c r="C6" s="2" t="s">
        <v>6</v>
      </c>
      <c r="D6" s="2" t="s">
        <v>7</v>
      </c>
      <c r="E6" s="12" t="s">
        <v>8</v>
      </c>
      <c r="F6" s="12" t="s">
        <v>9</v>
      </c>
      <c r="G6" s="139"/>
      <c r="H6" s="11" t="s">
        <v>11</v>
      </c>
      <c r="I6" s="26" t="s">
        <v>30</v>
      </c>
      <c r="J6" s="26" t="s">
        <v>30</v>
      </c>
    </row>
    <row r="7" spans="1:11" s="3" customFormat="1" ht="15" x14ac:dyDescent="0.25">
      <c r="A7" s="34">
        <v>1</v>
      </c>
      <c r="B7" s="27">
        <v>2</v>
      </c>
      <c r="C7" s="27" t="s">
        <v>36</v>
      </c>
      <c r="D7" s="27" t="s">
        <v>37</v>
      </c>
      <c r="E7" s="27">
        <v>5</v>
      </c>
      <c r="F7" s="27">
        <v>6</v>
      </c>
      <c r="G7" s="27">
        <v>7</v>
      </c>
      <c r="H7" s="27">
        <v>8</v>
      </c>
      <c r="I7" s="28">
        <v>9</v>
      </c>
      <c r="J7" s="28">
        <v>10</v>
      </c>
    </row>
    <row r="8" spans="1:11" s="3" customFormat="1" ht="15" customHeight="1" x14ac:dyDescent="0.25">
      <c r="A8" s="58" t="s">
        <v>48</v>
      </c>
      <c r="B8" s="100"/>
      <c r="C8" s="6" t="s">
        <v>39</v>
      </c>
      <c r="D8" s="6" t="s">
        <v>75</v>
      </c>
      <c r="E8" s="6" t="s">
        <v>76</v>
      </c>
      <c r="F8" s="4" t="s">
        <v>40</v>
      </c>
      <c r="G8" s="4">
        <v>211</v>
      </c>
      <c r="H8" s="5">
        <f>'Раздел 1.'!F33</f>
        <v>5502196</v>
      </c>
      <c r="I8" s="44">
        <f>'Раздел 1.'!G33</f>
        <v>5502196</v>
      </c>
      <c r="J8" s="44">
        <f>'Раздел 1.'!H33</f>
        <v>5502196</v>
      </c>
    </row>
    <row r="9" spans="1:11" s="3" customFormat="1" ht="29.25" hidden="1" customHeight="1" x14ac:dyDescent="0.25">
      <c r="A9" s="58" t="s">
        <v>56</v>
      </c>
      <c r="B9" s="100"/>
      <c r="C9" s="6" t="s">
        <v>39</v>
      </c>
      <c r="D9" s="6" t="s">
        <v>75</v>
      </c>
      <c r="E9" s="6" t="s">
        <v>76</v>
      </c>
      <c r="F9" s="4" t="s">
        <v>40</v>
      </c>
      <c r="G9" s="4">
        <v>266</v>
      </c>
      <c r="H9" s="5">
        <f>'Раздел 1.'!F34</f>
        <v>0</v>
      </c>
      <c r="I9" s="44">
        <f>'Раздел 1.'!G34</f>
        <v>0</v>
      </c>
      <c r="J9" s="44">
        <f>'Раздел 1.'!H34</f>
        <v>0</v>
      </c>
    </row>
    <row r="10" spans="1:11" s="3" customFormat="1" ht="30" customHeight="1" x14ac:dyDescent="0.25">
      <c r="A10" s="58" t="s">
        <v>51</v>
      </c>
      <c r="B10" s="100"/>
      <c r="C10" s="6" t="s">
        <v>39</v>
      </c>
      <c r="D10" s="6" t="s">
        <v>75</v>
      </c>
      <c r="E10" s="6" t="s">
        <v>76</v>
      </c>
      <c r="F10" s="4" t="s">
        <v>41</v>
      </c>
      <c r="G10" s="4">
        <v>214</v>
      </c>
      <c r="H10" s="5">
        <f>'Раздел 1.'!F35</f>
        <v>665054.57999999996</v>
      </c>
      <c r="I10" s="44">
        <f>'Раздел 1.'!G35</f>
        <v>665054.57999999996</v>
      </c>
      <c r="J10" s="44">
        <f>'Раздел 1.'!H35</f>
        <v>665054.57999999996</v>
      </c>
    </row>
    <row r="11" spans="1:11" s="3" customFormat="1" ht="15" hidden="1" customHeight="1" x14ac:dyDescent="0.25">
      <c r="A11" s="58" t="s">
        <v>53</v>
      </c>
      <c r="B11" s="100"/>
      <c r="C11" s="6" t="s">
        <v>39</v>
      </c>
      <c r="D11" s="6" t="s">
        <v>75</v>
      </c>
      <c r="E11" s="6" t="s">
        <v>76</v>
      </c>
      <c r="F11" s="4" t="s">
        <v>41</v>
      </c>
      <c r="G11" s="4">
        <v>222</v>
      </c>
      <c r="H11" s="5">
        <f>'Раздел 1.'!F36</f>
        <v>0</v>
      </c>
      <c r="I11" s="44">
        <f>'Раздел 1.'!G36</f>
        <v>0</v>
      </c>
      <c r="J11" s="44">
        <f>'Раздел 1.'!H36</f>
        <v>0</v>
      </c>
    </row>
    <row r="12" spans="1:11" s="3" customFormat="1" ht="15" customHeight="1" x14ac:dyDescent="0.25">
      <c r="A12" s="58" t="s">
        <v>55</v>
      </c>
      <c r="B12" s="100"/>
      <c r="C12" s="6" t="s">
        <v>39</v>
      </c>
      <c r="D12" s="6" t="s">
        <v>75</v>
      </c>
      <c r="E12" s="6" t="s">
        <v>76</v>
      </c>
      <c r="F12" s="4" t="s">
        <v>41</v>
      </c>
      <c r="G12" s="4">
        <v>226</v>
      </c>
      <c r="H12" s="5">
        <f>'Раздел 1.'!F37</f>
        <v>8986</v>
      </c>
      <c r="I12" s="44">
        <f>'Раздел 1.'!G37</f>
        <v>8986</v>
      </c>
      <c r="J12" s="44">
        <f>'Раздел 1.'!H37</f>
        <v>8986</v>
      </c>
    </row>
    <row r="13" spans="1:11" s="3" customFormat="1" ht="32.25" hidden="1" customHeight="1" x14ac:dyDescent="0.25">
      <c r="A13" s="58" t="s">
        <v>56</v>
      </c>
      <c r="B13" s="100"/>
      <c r="C13" s="6" t="s">
        <v>39</v>
      </c>
      <c r="D13" s="6" t="s">
        <v>75</v>
      </c>
      <c r="E13" s="6" t="s">
        <v>76</v>
      </c>
      <c r="F13" s="4" t="s">
        <v>41</v>
      </c>
      <c r="G13" s="4">
        <v>266</v>
      </c>
      <c r="H13" s="5">
        <f>'Раздел 1.'!F38</f>
        <v>0</v>
      </c>
      <c r="I13" s="44">
        <f>'Раздел 1.'!G38</f>
        <v>0</v>
      </c>
      <c r="J13" s="44">
        <f>'Раздел 1.'!H38</f>
        <v>0</v>
      </c>
    </row>
    <row r="14" spans="1:11" s="3" customFormat="1" ht="15" customHeight="1" x14ac:dyDescent="0.25">
      <c r="A14" s="58" t="s">
        <v>50</v>
      </c>
      <c r="B14" s="100"/>
      <c r="C14" s="6" t="s">
        <v>39</v>
      </c>
      <c r="D14" s="6" t="s">
        <v>75</v>
      </c>
      <c r="E14" s="6" t="s">
        <v>76</v>
      </c>
      <c r="F14" s="4" t="s">
        <v>42</v>
      </c>
      <c r="G14" s="4">
        <v>213</v>
      </c>
      <c r="H14" s="5">
        <f>'Раздел 1.'!F39</f>
        <v>1748633</v>
      </c>
      <c r="I14" s="44">
        <f>'Раздел 1.'!G39</f>
        <v>1748633</v>
      </c>
      <c r="J14" s="44">
        <f>'Раздел 1.'!H39</f>
        <v>1748633</v>
      </c>
    </row>
    <row r="15" spans="1:11" s="3" customFormat="1" ht="15" hidden="1" customHeight="1" x14ac:dyDescent="0.25">
      <c r="A15" s="58" t="s">
        <v>55</v>
      </c>
      <c r="B15" s="100"/>
      <c r="C15" s="6" t="s">
        <v>39</v>
      </c>
      <c r="D15" s="6" t="s">
        <v>75</v>
      </c>
      <c r="E15" s="6" t="s">
        <v>76</v>
      </c>
      <c r="F15" s="4">
        <v>243</v>
      </c>
      <c r="G15" s="4">
        <v>226</v>
      </c>
      <c r="H15" s="5">
        <f>'Раздел 1.'!F40</f>
        <v>0</v>
      </c>
      <c r="I15" s="44">
        <f>'Раздел 1.'!G40</f>
        <v>0</v>
      </c>
      <c r="J15" s="44">
        <f>'Раздел 1.'!H40</f>
        <v>0</v>
      </c>
    </row>
    <row r="16" spans="1:11" s="3" customFormat="1" ht="15" customHeight="1" x14ac:dyDescent="0.25">
      <c r="A16" s="58" t="s">
        <v>52</v>
      </c>
      <c r="B16" s="100"/>
      <c r="C16" s="6" t="s">
        <v>39</v>
      </c>
      <c r="D16" s="6" t="s">
        <v>75</v>
      </c>
      <c r="E16" s="6" t="s">
        <v>76</v>
      </c>
      <c r="F16" s="4" t="s">
        <v>43</v>
      </c>
      <c r="G16" s="4">
        <v>221</v>
      </c>
      <c r="H16" s="5">
        <f>'Раздел 1.'!F41</f>
        <v>62000</v>
      </c>
      <c r="I16" s="44">
        <f>'Раздел 1.'!G41</f>
        <v>62000</v>
      </c>
      <c r="J16" s="44">
        <f>'Раздел 1.'!H41</f>
        <v>62000</v>
      </c>
    </row>
    <row r="17" spans="1:10" s="3" customFormat="1" ht="15" customHeight="1" x14ac:dyDescent="0.25">
      <c r="A17" s="58" t="s">
        <v>73</v>
      </c>
      <c r="B17" s="100"/>
      <c r="C17" s="6" t="s">
        <v>39</v>
      </c>
      <c r="D17" s="6" t="s">
        <v>75</v>
      </c>
      <c r="E17" s="6" t="s">
        <v>76</v>
      </c>
      <c r="F17" s="4" t="s">
        <v>43</v>
      </c>
      <c r="G17" s="4">
        <v>223</v>
      </c>
      <c r="H17" s="5">
        <f>'Раздел 1.'!F42</f>
        <v>1016064.33</v>
      </c>
      <c r="I17" s="44">
        <f>'Раздел 1.'!G42</f>
        <v>1016064.33</v>
      </c>
      <c r="J17" s="44">
        <f>'Раздел 1.'!H42</f>
        <v>1016064.33</v>
      </c>
    </row>
    <row r="18" spans="1:10" s="3" customFormat="1" ht="15" customHeight="1" x14ac:dyDescent="0.25">
      <c r="A18" s="58" t="s">
        <v>54</v>
      </c>
      <c r="B18" s="100"/>
      <c r="C18" s="6" t="s">
        <v>39</v>
      </c>
      <c r="D18" s="6" t="s">
        <v>75</v>
      </c>
      <c r="E18" s="6" t="s">
        <v>76</v>
      </c>
      <c r="F18" s="4" t="s">
        <v>43</v>
      </c>
      <c r="G18" s="4">
        <v>225</v>
      </c>
      <c r="H18" s="5">
        <f>'Раздел 1.'!F43</f>
        <v>214578.13</v>
      </c>
      <c r="I18" s="44">
        <f>'Раздел 1.'!G43</f>
        <v>214578.13</v>
      </c>
      <c r="J18" s="44">
        <f>'Раздел 1.'!H43</f>
        <v>214578.13</v>
      </c>
    </row>
    <row r="19" spans="1:10" s="3" customFormat="1" ht="15" customHeight="1" x14ac:dyDescent="0.25">
      <c r="A19" s="58" t="s">
        <v>55</v>
      </c>
      <c r="B19" s="100"/>
      <c r="C19" s="6" t="s">
        <v>39</v>
      </c>
      <c r="D19" s="6" t="s">
        <v>75</v>
      </c>
      <c r="E19" s="6" t="s">
        <v>76</v>
      </c>
      <c r="F19" s="4" t="s">
        <v>43</v>
      </c>
      <c r="G19" s="4">
        <v>226</v>
      </c>
      <c r="H19" s="5">
        <f>'Раздел 1.'!F44</f>
        <v>17900</v>
      </c>
      <c r="I19" s="44">
        <f>'Раздел 1.'!G44</f>
        <v>14900</v>
      </c>
      <c r="J19" s="44">
        <f>'Раздел 1.'!H44</f>
        <v>14900</v>
      </c>
    </row>
    <row r="20" spans="1:10" s="3" customFormat="1" ht="15" customHeight="1" x14ac:dyDescent="0.25">
      <c r="A20" s="58" t="s">
        <v>58</v>
      </c>
      <c r="B20" s="100"/>
      <c r="C20" s="6" t="s">
        <v>39</v>
      </c>
      <c r="D20" s="6" t="s">
        <v>75</v>
      </c>
      <c r="E20" s="6" t="s">
        <v>76</v>
      </c>
      <c r="F20" s="4">
        <v>244</v>
      </c>
      <c r="G20" s="4">
        <v>342</v>
      </c>
      <c r="H20" s="5">
        <f>'Раздел 1.'!F45</f>
        <v>3807976.8</v>
      </c>
      <c r="I20" s="44">
        <f>'Раздел 1.'!G45</f>
        <v>3807976.8</v>
      </c>
      <c r="J20" s="44">
        <f>'Раздел 1.'!H45</f>
        <v>3807976.8</v>
      </c>
    </row>
    <row r="21" spans="1:10" s="3" customFormat="1" ht="15" customHeight="1" x14ac:dyDescent="0.25">
      <c r="A21" s="58" t="s">
        <v>77</v>
      </c>
      <c r="B21" s="100"/>
      <c r="C21" s="6" t="s">
        <v>39</v>
      </c>
      <c r="D21" s="6" t="s">
        <v>75</v>
      </c>
      <c r="E21" s="6" t="s">
        <v>76</v>
      </c>
      <c r="F21" s="4">
        <v>244</v>
      </c>
      <c r="G21" s="4">
        <v>344</v>
      </c>
      <c r="H21" s="5">
        <f>'Раздел 1.'!F46</f>
        <v>0</v>
      </c>
      <c r="I21" s="44">
        <f>'Раздел 1.'!G46</f>
        <v>0</v>
      </c>
      <c r="J21" s="44">
        <f>'Раздел 1.'!H46</f>
        <v>0</v>
      </c>
    </row>
    <row r="22" spans="1:10" s="3" customFormat="1" ht="30" hidden="1" customHeight="1" x14ac:dyDescent="0.25">
      <c r="A22" s="58" t="s">
        <v>59</v>
      </c>
      <c r="B22" s="100"/>
      <c r="C22" s="6" t="s">
        <v>39</v>
      </c>
      <c r="D22" s="6" t="s">
        <v>75</v>
      </c>
      <c r="E22" s="6" t="s">
        <v>76</v>
      </c>
      <c r="F22" s="4">
        <v>244</v>
      </c>
      <c r="G22" s="4">
        <v>346</v>
      </c>
      <c r="H22" s="5">
        <f>'Раздел 1.'!F47</f>
        <v>0</v>
      </c>
      <c r="I22" s="44">
        <f>'Раздел 1.'!G47</f>
        <v>0</v>
      </c>
      <c r="J22" s="44">
        <f>'Раздел 1.'!H47</f>
        <v>0</v>
      </c>
    </row>
    <row r="23" spans="1:10" s="3" customFormat="1" ht="30" hidden="1" customHeight="1" x14ac:dyDescent="0.25">
      <c r="A23" s="58" t="s">
        <v>60</v>
      </c>
      <c r="B23" s="100"/>
      <c r="C23" s="6" t="s">
        <v>39</v>
      </c>
      <c r="D23" s="6" t="s">
        <v>75</v>
      </c>
      <c r="E23" s="6" t="s">
        <v>76</v>
      </c>
      <c r="F23" s="4">
        <v>244</v>
      </c>
      <c r="G23" s="4">
        <v>349</v>
      </c>
      <c r="H23" s="5">
        <f>'Раздел 1.'!F48</f>
        <v>0</v>
      </c>
      <c r="I23" s="44">
        <f>'Раздел 1.'!G48</f>
        <v>0</v>
      </c>
      <c r="J23" s="44">
        <f>'Раздел 1.'!H48</f>
        <v>0</v>
      </c>
    </row>
    <row r="24" spans="1:10" s="3" customFormat="1" ht="60.75" hidden="1" customHeight="1" x14ac:dyDescent="0.25">
      <c r="A24" s="58" t="s">
        <v>61</v>
      </c>
      <c r="B24" s="100"/>
      <c r="C24" s="6" t="s">
        <v>39</v>
      </c>
      <c r="D24" s="6" t="s">
        <v>75</v>
      </c>
      <c r="E24" s="6" t="s">
        <v>76</v>
      </c>
      <c r="F24" s="4">
        <v>244</v>
      </c>
      <c r="G24" s="4">
        <v>353</v>
      </c>
      <c r="H24" s="5">
        <f>'Раздел 1.'!F49</f>
        <v>0</v>
      </c>
      <c r="I24" s="44">
        <f>'Раздел 1.'!G49</f>
        <v>3000</v>
      </c>
      <c r="J24" s="44">
        <f>'Раздел 1.'!H49</f>
        <v>3000</v>
      </c>
    </row>
    <row r="25" spans="1:10" s="3" customFormat="1" ht="15" hidden="1" x14ac:dyDescent="0.25">
      <c r="A25" s="58" t="s">
        <v>78</v>
      </c>
      <c r="B25" s="100"/>
      <c r="C25" s="6" t="s">
        <v>39</v>
      </c>
      <c r="D25" s="6" t="s">
        <v>75</v>
      </c>
      <c r="E25" s="6" t="s">
        <v>76</v>
      </c>
      <c r="F25" s="4">
        <v>852</v>
      </c>
      <c r="G25" s="4">
        <v>291</v>
      </c>
      <c r="H25" s="5">
        <f>'Раздел 1.'!F50</f>
        <v>0</v>
      </c>
      <c r="I25" s="44">
        <f>'Раздел 1.'!G50</f>
        <v>0</v>
      </c>
      <c r="J25" s="44">
        <f>'Раздел 1.'!H50</f>
        <v>0</v>
      </c>
    </row>
    <row r="26" spans="1:10" s="3" customFormat="1" ht="15" x14ac:dyDescent="0.25">
      <c r="A26" s="58" t="s">
        <v>78</v>
      </c>
      <c r="B26" s="100"/>
      <c r="C26" s="6" t="s">
        <v>39</v>
      </c>
      <c r="D26" s="6" t="s">
        <v>75</v>
      </c>
      <c r="E26" s="6" t="s">
        <v>76</v>
      </c>
      <c r="F26" s="4">
        <v>853</v>
      </c>
      <c r="G26" s="4">
        <v>291</v>
      </c>
      <c r="H26" s="5">
        <f>'Раздел 1.'!F51</f>
        <v>116899.42</v>
      </c>
      <c r="I26" s="44">
        <f>'Раздел 1.'!G51</f>
        <v>116899.42</v>
      </c>
      <c r="J26" s="44">
        <f>'Раздел 1.'!H51</f>
        <v>116899.42</v>
      </c>
    </row>
    <row r="27" spans="1:10" s="3" customFormat="1" ht="15" x14ac:dyDescent="0.25">
      <c r="A27" s="58" t="s">
        <v>48</v>
      </c>
      <c r="B27" s="100"/>
      <c r="C27" s="6" t="s">
        <v>39</v>
      </c>
      <c r="D27" s="6" t="s">
        <v>75</v>
      </c>
      <c r="E27" s="6" t="s">
        <v>71</v>
      </c>
      <c r="F27" s="4" t="s">
        <v>40</v>
      </c>
      <c r="G27" s="4">
        <v>211</v>
      </c>
      <c r="H27" s="5">
        <f>'Раздел 1.'!F52</f>
        <v>2408023.54</v>
      </c>
      <c r="I27" s="44">
        <f>'Раздел 1.'!G52</f>
        <v>2408023.54</v>
      </c>
      <c r="J27" s="44">
        <f>'Раздел 1.'!H52</f>
        <v>2408023.54</v>
      </c>
    </row>
    <row r="28" spans="1:10" s="3" customFormat="1" ht="33" customHeight="1" x14ac:dyDescent="0.25">
      <c r="A28" s="58" t="s">
        <v>56</v>
      </c>
      <c r="B28" s="100"/>
      <c r="C28" s="6" t="s">
        <v>39</v>
      </c>
      <c r="D28" s="6" t="s">
        <v>75</v>
      </c>
      <c r="E28" s="6" t="s">
        <v>71</v>
      </c>
      <c r="F28" s="4" t="s">
        <v>40</v>
      </c>
      <c r="G28" s="4">
        <v>266</v>
      </c>
      <c r="H28" s="5">
        <f>'Раздел 1.'!F53</f>
        <v>15000</v>
      </c>
      <c r="I28" s="44">
        <f>'Раздел 1.'!G53</f>
        <v>15000</v>
      </c>
      <c r="J28" s="44">
        <f>'Раздел 1.'!H53</f>
        <v>15000</v>
      </c>
    </row>
    <row r="29" spans="1:10" s="3" customFormat="1" ht="29.25" customHeight="1" x14ac:dyDescent="0.25">
      <c r="A29" s="58" t="s">
        <v>49</v>
      </c>
      <c r="B29" s="100"/>
      <c r="C29" s="6" t="s">
        <v>39</v>
      </c>
      <c r="D29" s="6" t="s">
        <v>75</v>
      </c>
      <c r="E29" s="6" t="s">
        <v>71</v>
      </c>
      <c r="F29" s="4" t="s">
        <v>41</v>
      </c>
      <c r="G29" s="4">
        <v>212</v>
      </c>
      <c r="H29" s="5">
        <f>'Раздел 1.'!F54</f>
        <v>5600</v>
      </c>
      <c r="I29" s="44">
        <f>'Раздел 1.'!G54</f>
        <v>5600</v>
      </c>
      <c r="J29" s="44">
        <f>'Раздел 1.'!H54</f>
        <v>5600</v>
      </c>
    </row>
    <row r="30" spans="1:10" s="3" customFormat="1" ht="30" customHeight="1" x14ac:dyDescent="0.25">
      <c r="A30" s="58" t="s">
        <v>51</v>
      </c>
      <c r="B30" s="100"/>
      <c r="C30" s="6" t="s">
        <v>39</v>
      </c>
      <c r="D30" s="6" t="s">
        <v>75</v>
      </c>
      <c r="E30" s="6" t="s">
        <v>71</v>
      </c>
      <c r="F30" s="4" t="s">
        <v>41</v>
      </c>
      <c r="G30" s="4">
        <v>214</v>
      </c>
      <c r="H30" s="5">
        <f>'Раздел 1.'!F55</f>
        <v>995000</v>
      </c>
      <c r="I30" s="44">
        <f>'Раздел 1.'!G55</f>
        <v>995000</v>
      </c>
      <c r="J30" s="44">
        <f>'Раздел 1.'!H55</f>
        <v>995000</v>
      </c>
    </row>
    <row r="31" spans="1:10" s="3" customFormat="1" ht="15" x14ac:dyDescent="0.25">
      <c r="A31" s="58" t="s">
        <v>53</v>
      </c>
      <c r="B31" s="100"/>
      <c r="C31" s="6" t="s">
        <v>39</v>
      </c>
      <c r="D31" s="6" t="s">
        <v>75</v>
      </c>
      <c r="E31" s="6" t="s">
        <v>71</v>
      </c>
      <c r="F31" s="4" t="s">
        <v>41</v>
      </c>
      <c r="G31" s="4">
        <v>222</v>
      </c>
      <c r="H31" s="5">
        <f>'Раздел 1.'!F56</f>
        <v>180000</v>
      </c>
      <c r="I31" s="44">
        <f>'Раздел 1.'!G56</f>
        <v>180000</v>
      </c>
      <c r="J31" s="44">
        <f>'Раздел 1.'!H56</f>
        <v>180000</v>
      </c>
    </row>
    <row r="32" spans="1:10" s="3" customFormat="1" ht="15" x14ac:dyDescent="0.25">
      <c r="A32" s="58" t="s">
        <v>55</v>
      </c>
      <c r="B32" s="100"/>
      <c r="C32" s="6" t="s">
        <v>39</v>
      </c>
      <c r="D32" s="6" t="s">
        <v>75</v>
      </c>
      <c r="E32" s="6" t="s">
        <v>71</v>
      </c>
      <c r="F32" s="4" t="s">
        <v>41</v>
      </c>
      <c r="G32" s="4">
        <v>226</v>
      </c>
      <c r="H32" s="5">
        <f>'Раздел 1.'!F57</f>
        <v>56500</v>
      </c>
      <c r="I32" s="44">
        <f>'Раздел 1.'!G57</f>
        <v>56500</v>
      </c>
      <c r="J32" s="44">
        <f>'Раздел 1.'!H57</f>
        <v>56500</v>
      </c>
    </row>
    <row r="33" spans="1:10" s="3" customFormat="1" ht="30" customHeight="1" x14ac:dyDescent="0.25">
      <c r="A33" s="58" t="s">
        <v>56</v>
      </c>
      <c r="B33" s="100"/>
      <c r="C33" s="6" t="s">
        <v>39</v>
      </c>
      <c r="D33" s="6" t="s">
        <v>75</v>
      </c>
      <c r="E33" s="6" t="s">
        <v>71</v>
      </c>
      <c r="F33" s="4" t="s">
        <v>41</v>
      </c>
      <c r="G33" s="4">
        <v>266</v>
      </c>
      <c r="H33" s="5">
        <f>'Раздел 1.'!F58</f>
        <v>2160</v>
      </c>
      <c r="I33" s="44">
        <f>'Раздел 1.'!G58</f>
        <v>2160</v>
      </c>
      <c r="J33" s="44">
        <f>'Раздел 1.'!H58</f>
        <v>2160</v>
      </c>
    </row>
    <row r="34" spans="1:10" s="3" customFormat="1" ht="15" x14ac:dyDescent="0.25">
      <c r="A34" s="58" t="s">
        <v>50</v>
      </c>
      <c r="B34" s="100"/>
      <c r="C34" s="6" t="s">
        <v>39</v>
      </c>
      <c r="D34" s="6" t="s">
        <v>75</v>
      </c>
      <c r="E34" s="6" t="s">
        <v>71</v>
      </c>
      <c r="F34" s="4" t="s">
        <v>42</v>
      </c>
      <c r="G34" s="4">
        <v>213</v>
      </c>
      <c r="H34" s="5">
        <f>'Раздел 1.'!F59</f>
        <v>731753.11</v>
      </c>
      <c r="I34" s="44">
        <f>'Раздел 1.'!G59</f>
        <v>731753.11</v>
      </c>
      <c r="J34" s="44">
        <f>'Раздел 1.'!H59</f>
        <v>731753.11</v>
      </c>
    </row>
    <row r="35" spans="1:10" s="3" customFormat="1" ht="15" x14ac:dyDescent="0.25">
      <c r="A35" s="58" t="s">
        <v>52</v>
      </c>
      <c r="B35" s="100"/>
      <c r="C35" s="6" t="s">
        <v>39</v>
      </c>
      <c r="D35" s="6" t="s">
        <v>75</v>
      </c>
      <c r="E35" s="6" t="s">
        <v>71</v>
      </c>
      <c r="F35" s="4" t="s">
        <v>43</v>
      </c>
      <c r="G35" s="4">
        <v>221</v>
      </c>
      <c r="H35" s="5">
        <f>'Раздел 1.'!F60</f>
        <v>72160</v>
      </c>
      <c r="I35" s="44">
        <f>'Раздел 1.'!G60</f>
        <v>72160</v>
      </c>
      <c r="J35" s="44">
        <f>'Раздел 1.'!H60</f>
        <v>72160</v>
      </c>
    </row>
    <row r="36" spans="1:10" s="3" customFormat="1" ht="15" x14ac:dyDescent="0.25">
      <c r="A36" s="58" t="s">
        <v>55</v>
      </c>
      <c r="B36" s="100"/>
      <c r="C36" s="6" t="s">
        <v>39</v>
      </c>
      <c r="D36" s="6" t="s">
        <v>75</v>
      </c>
      <c r="E36" s="6" t="s">
        <v>71</v>
      </c>
      <c r="F36" s="4" t="s">
        <v>43</v>
      </c>
      <c r="G36" s="4">
        <v>226</v>
      </c>
      <c r="H36" s="5">
        <f>'Раздел 1.'!F61</f>
        <v>6100</v>
      </c>
      <c r="I36" s="44">
        <f>'Раздел 1.'!G61</f>
        <v>6100</v>
      </c>
      <c r="J36" s="44">
        <f>'Раздел 1.'!H61</f>
        <v>6100</v>
      </c>
    </row>
    <row r="37" spans="1:10" s="3" customFormat="1" ht="59.25" hidden="1" customHeight="1" x14ac:dyDescent="0.25">
      <c r="A37" s="58" t="s">
        <v>61</v>
      </c>
      <c r="B37" s="100"/>
      <c r="C37" s="6" t="s">
        <v>39</v>
      </c>
      <c r="D37" s="6" t="s">
        <v>75</v>
      </c>
      <c r="E37" s="6" t="s">
        <v>71</v>
      </c>
      <c r="F37" s="4" t="s">
        <v>43</v>
      </c>
      <c r="G37" s="4">
        <v>353</v>
      </c>
      <c r="H37" s="5">
        <f>'Раздел 1.'!F62</f>
        <v>0</v>
      </c>
      <c r="I37" s="44">
        <f>'Раздел 1.'!G62</f>
        <v>0</v>
      </c>
      <c r="J37" s="44">
        <f>'Раздел 1.'!H62</f>
        <v>0</v>
      </c>
    </row>
    <row r="38" spans="1:10" s="3" customFormat="1" ht="15" x14ac:dyDescent="0.25">
      <c r="A38" s="58" t="s">
        <v>48</v>
      </c>
      <c r="B38" s="100"/>
      <c r="C38" s="6" t="s">
        <v>39</v>
      </c>
      <c r="D38" s="6" t="s">
        <v>75</v>
      </c>
      <c r="E38" s="6" t="s">
        <v>72</v>
      </c>
      <c r="F38" s="4" t="s">
        <v>40</v>
      </c>
      <c r="G38" s="4">
        <v>211</v>
      </c>
      <c r="H38" s="5">
        <f>'Раздел 1.'!F63</f>
        <v>6237629.0300000003</v>
      </c>
      <c r="I38" s="44">
        <f>'Раздел 1.'!G63</f>
        <v>6237629.0300000003</v>
      </c>
      <c r="J38" s="44">
        <f>'Раздел 1.'!H63</f>
        <v>6237629.0300000003</v>
      </c>
    </row>
    <row r="39" spans="1:10" s="3" customFormat="1" ht="30" customHeight="1" x14ac:dyDescent="0.25">
      <c r="A39" s="58" t="s">
        <v>56</v>
      </c>
      <c r="B39" s="100"/>
      <c r="C39" s="6" t="s">
        <v>39</v>
      </c>
      <c r="D39" s="6" t="s">
        <v>75</v>
      </c>
      <c r="E39" s="6" t="s">
        <v>72</v>
      </c>
      <c r="F39" s="4" t="s">
        <v>40</v>
      </c>
      <c r="G39" s="4">
        <v>266</v>
      </c>
      <c r="H39" s="5">
        <f>'Раздел 1.'!F64</f>
        <v>40000</v>
      </c>
      <c r="I39" s="44">
        <f>'Раздел 1.'!G64</f>
        <v>40000</v>
      </c>
      <c r="J39" s="44">
        <f>'Раздел 1.'!H64</f>
        <v>40000</v>
      </c>
    </row>
    <row r="40" spans="1:10" s="3" customFormat="1" ht="30.75" hidden="1" customHeight="1" x14ac:dyDescent="0.25">
      <c r="A40" s="58" t="s">
        <v>49</v>
      </c>
      <c r="B40" s="100"/>
      <c r="C40" s="6" t="s">
        <v>39</v>
      </c>
      <c r="D40" s="6" t="s">
        <v>75</v>
      </c>
      <c r="E40" s="6" t="s">
        <v>72</v>
      </c>
      <c r="F40" s="4" t="s">
        <v>41</v>
      </c>
      <c r="G40" s="4">
        <v>212</v>
      </c>
      <c r="H40" s="5">
        <f>'Раздел 1.'!F65</f>
        <v>0</v>
      </c>
      <c r="I40" s="44">
        <f>'Раздел 1.'!G65</f>
        <v>0</v>
      </c>
      <c r="J40" s="44">
        <f>'Раздел 1.'!H65</f>
        <v>0</v>
      </c>
    </row>
    <row r="41" spans="1:10" s="3" customFormat="1" ht="15" hidden="1" x14ac:dyDescent="0.25">
      <c r="A41" s="58" t="s">
        <v>55</v>
      </c>
      <c r="B41" s="100"/>
      <c r="C41" s="6" t="s">
        <v>39</v>
      </c>
      <c r="D41" s="6" t="s">
        <v>75</v>
      </c>
      <c r="E41" s="6" t="s">
        <v>72</v>
      </c>
      <c r="F41" s="4" t="s">
        <v>41</v>
      </c>
      <c r="G41" s="4">
        <v>226</v>
      </c>
      <c r="H41" s="5">
        <f>'Раздел 1.'!F66</f>
        <v>0</v>
      </c>
      <c r="I41" s="44">
        <f>'Раздел 1.'!G66</f>
        <v>0</v>
      </c>
      <c r="J41" s="44">
        <f>'Раздел 1.'!H66</f>
        <v>0</v>
      </c>
    </row>
    <row r="42" spans="1:10" s="3" customFormat="1" ht="30.75" hidden="1" customHeight="1" x14ac:dyDescent="0.25">
      <c r="A42" s="58" t="s">
        <v>56</v>
      </c>
      <c r="B42" s="100"/>
      <c r="C42" s="6" t="s">
        <v>39</v>
      </c>
      <c r="D42" s="6" t="s">
        <v>75</v>
      </c>
      <c r="E42" s="6" t="s">
        <v>72</v>
      </c>
      <c r="F42" s="4" t="s">
        <v>41</v>
      </c>
      <c r="G42" s="4">
        <v>266</v>
      </c>
      <c r="H42" s="5">
        <f>'Раздел 1.'!F67</f>
        <v>1080</v>
      </c>
      <c r="I42" s="44">
        <f>'Раздел 1.'!G67</f>
        <v>1080</v>
      </c>
      <c r="J42" s="44">
        <f>'Раздел 1.'!H67</f>
        <v>1080</v>
      </c>
    </row>
    <row r="43" spans="1:10" s="3" customFormat="1" ht="15" x14ac:dyDescent="0.25">
      <c r="A43" s="58" t="s">
        <v>50</v>
      </c>
      <c r="B43" s="100"/>
      <c r="C43" s="6" t="s">
        <v>39</v>
      </c>
      <c r="D43" s="6" t="s">
        <v>75</v>
      </c>
      <c r="E43" s="6" t="s">
        <v>72</v>
      </c>
      <c r="F43" s="4" t="s">
        <v>42</v>
      </c>
      <c r="G43" s="4">
        <v>213</v>
      </c>
      <c r="H43" s="5">
        <f>'Раздел 1.'!F68</f>
        <v>1854728</v>
      </c>
      <c r="I43" s="44">
        <f>'Раздел 1.'!G68</f>
        <v>1854728</v>
      </c>
      <c r="J43" s="44">
        <f>'Раздел 1.'!H68</f>
        <v>1854728</v>
      </c>
    </row>
    <row r="44" spans="1:10" s="3" customFormat="1" ht="15" x14ac:dyDescent="0.25">
      <c r="A44" s="58" t="s">
        <v>52</v>
      </c>
      <c r="B44" s="100"/>
      <c r="C44" s="6" t="s">
        <v>39</v>
      </c>
      <c r="D44" s="6" t="s">
        <v>75</v>
      </c>
      <c r="E44" s="6" t="s">
        <v>72</v>
      </c>
      <c r="F44" s="4" t="s">
        <v>43</v>
      </c>
      <c r="G44" s="4">
        <v>221</v>
      </c>
      <c r="H44" s="5">
        <f>'Раздел 1.'!F69</f>
        <v>42640</v>
      </c>
      <c r="I44" s="44">
        <f>'Раздел 1.'!G69</f>
        <v>42640</v>
      </c>
      <c r="J44" s="44">
        <f>'Раздел 1.'!H69</f>
        <v>42640</v>
      </c>
    </row>
    <row r="45" spans="1:10" s="3" customFormat="1" ht="15" x14ac:dyDescent="0.25">
      <c r="A45" s="58" t="s">
        <v>55</v>
      </c>
      <c r="B45" s="100"/>
      <c r="C45" s="6" t="s">
        <v>39</v>
      </c>
      <c r="D45" s="6" t="s">
        <v>75</v>
      </c>
      <c r="E45" s="6" t="s">
        <v>72</v>
      </c>
      <c r="F45" s="4" t="s">
        <v>43</v>
      </c>
      <c r="G45" s="4">
        <v>226</v>
      </c>
      <c r="H45" s="5">
        <f>'Раздел 1.'!F70</f>
        <v>11000</v>
      </c>
      <c r="I45" s="44">
        <f>'Раздел 1.'!G70</f>
        <v>11000</v>
      </c>
      <c r="J45" s="44">
        <f>'Раздел 1.'!H70</f>
        <v>11000</v>
      </c>
    </row>
    <row r="46" spans="1:10" s="3" customFormat="1" ht="29.25" customHeight="1" x14ac:dyDescent="0.25">
      <c r="A46" s="58" t="s">
        <v>59</v>
      </c>
      <c r="B46" s="100"/>
      <c r="C46" s="6" t="s">
        <v>39</v>
      </c>
      <c r="D46" s="6" t="s">
        <v>75</v>
      </c>
      <c r="E46" s="6" t="s">
        <v>72</v>
      </c>
      <c r="F46" s="4" t="s">
        <v>43</v>
      </c>
      <c r="G46" s="4">
        <v>346</v>
      </c>
      <c r="H46" s="5">
        <f>'Раздел 1.'!F71</f>
        <v>111078</v>
      </c>
      <c r="I46" s="44">
        <f>'Раздел 1.'!G71</f>
        <v>111078</v>
      </c>
      <c r="J46" s="44">
        <f>'Раздел 1.'!H71</f>
        <v>111078</v>
      </c>
    </row>
    <row r="47" spans="1:10" s="3" customFormat="1" ht="15" x14ac:dyDescent="0.25">
      <c r="A47" s="58" t="s">
        <v>55</v>
      </c>
      <c r="B47" s="30"/>
      <c r="C47" s="6" t="s">
        <v>39</v>
      </c>
      <c r="D47" s="6" t="s">
        <v>95</v>
      </c>
      <c r="E47" s="6" t="s">
        <v>71</v>
      </c>
      <c r="F47" s="4" t="s">
        <v>43</v>
      </c>
      <c r="G47" s="4">
        <v>226</v>
      </c>
      <c r="H47" s="5">
        <f>'Раздел 1.'!F72</f>
        <v>7500</v>
      </c>
      <c r="I47" s="5">
        <f>'Раздел 1.'!G72</f>
        <v>7500</v>
      </c>
      <c r="J47" s="5">
        <f>'Раздел 1.'!H72</f>
        <v>7500</v>
      </c>
    </row>
    <row r="48" spans="1:10" s="3" customFormat="1" ht="15" x14ac:dyDescent="0.25">
      <c r="C48" s="141" t="s">
        <v>45</v>
      </c>
      <c r="D48" s="141"/>
      <c r="E48" s="64"/>
      <c r="F48" s="36"/>
      <c r="G48" s="37"/>
      <c r="H48" s="38"/>
      <c r="I48" s="37"/>
      <c r="J48" s="37"/>
    </row>
    <row r="49" spans="1:10" s="41" customFormat="1" ht="14.25" x14ac:dyDescent="0.25">
      <c r="C49" s="7" t="s">
        <v>39</v>
      </c>
      <c r="D49" s="7" t="s">
        <v>75</v>
      </c>
      <c r="E49" s="7" t="s">
        <v>76</v>
      </c>
      <c r="F49" s="39">
        <v>110</v>
      </c>
      <c r="G49" s="39" t="s">
        <v>20</v>
      </c>
      <c r="H49" s="40">
        <f>'Раздел 1.'!F84</f>
        <v>7924869.5800000001</v>
      </c>
      <c r="I49" s="40">
        <f>'Раздел 1.'!G84</f>
        <v>7924869.5800000001</v>
      </c>
      <c r="J49" s="40">
        <f>'Раздел 1.'!H84</f>
        <v>7924869.5800000001</v>
      </c>
    </row>
    <row r="50" spans="1:10" s="41" customFormat="1" ht="14.25" x14ac:dyDescent="0.25">
      <c r="C50" s="7" t="s">
        <v>39</v>
      </c>
      <c r="D50" s="7" t="s">
        <v>75</v>
      </c>
      <c r="E50" s="7" t="s">
        <v>76</v>
      </c>
      <c r="F50" s="39">
        <v>240</v>
      </c>
      <c r="G50" s="39" t="s">
        <v>20</v>
      </c>
      <c r="H50" s="40">
        <f>'Раздел 1.'!F85</f>
        <v>5118519.26</v>
      </c>
      <c r="I50" s="40">
        <f>'Раздел 1.'!G85</f>
        <v>5118519.26</v>
      </c>
      <c r="J50" s="40">
        <f>'Раздел 1.'!H85</f>
        <v>5118519.26</v>
      </c>
    </row>
    <row r="51" spans="1:10" s="41" customFormat="1" ht="14.25" x14ac:dyDescent="0.25">
      <c r="C51" s="7" t="s">
        <v>39</v>
      </c>
      <c r="D51" s="7" t="s">
        <v>75</v>
      </c>
      <c r="E51" s="7" t="s">
        <v>76</v>
      </c>
      <c r="F51" s="39">
        <v>850</v>
      </c>
      <c r="G51" s="39" t="s">
        <v>20</v>
      </c>
      <c r="H51" s="40">
        <f>'Раздел 1.'!F86</f>
        <v>116899.42</v>
      </c>
      <c r="I51" s="40">
        <f>'Раздел 1.'!G86</f>
        <v>116899.42</v>
      </c>
      <c r="J51" s="40">
        <f>'Раздел 1.'!H86</f>
        <v>116899.42</v>
      </c>
    </row>
    <row r="52" spans="1:10" s="41" customFormat="1" ht="14.25" hidden="1" x14ac:dyDescent="0.25">
      <c r="C52" s="7" t="s">
        <v>39</v>
      </c>
      <c r="D52" s="7" t="s">
        <v>75</v>
      </c>
      <c r="E52" s="7" t="s">
        <v>63</v>
      </c>
      <c r="F52" s="72">
        <v>110</v>
      </c>
      <c r="G52" s="39" t="s">
        <v>20</v>
      </c>
      <c r="H52" s="40"/>
      <c r="I52" s="40"/>
      <c r="J52" s="40"/>
    </row>
    <row r="53" spans="1:10" s="41" customFormat="1" ht="14.25" x14ac:dyDescent="0.25">
      <c r="C53" s="7" t="s">
        <v>39</v>
      </c>
      <c r="D53" s="7" t="s">
        <v>75</v>
      </c>
      <c r="E53" s="7" t="s">
        <v>71</v>
      </c>
      <c r="F53" s="72">
        <v>110</v>
      </c>
      <c r="G53" s="39" t="s">
        <v>20</v>
      </c>
      <c r="H53" s="40">
        <f>'Раздел 1.'!F87</f>
        <v>4394036.6500000004</v>
      </c>
      <c r="I53" s="40">
        <f>'Раздел 1.'!G87</f>
        <v>4394036.6500000004</v>
      </c>
      <c r="J53" s="40">
        <f>'Раздел 1.'!H87</f>
        <v>4394036.6500000004</v>
      </c>
    </row>
    <row r="54" spans="1:10" s="41" customFormat="1" ht="14.25" x14ac:dyDescent="0.25">
      <c r="C54" s="7" t="s">
        <v>39</v>
      </c>
      <c r="D54" s="7" t="s">
        <v>75</v>
      </c>
      <c r="E54" s="7" t="s">
        <v>71</v>
      </c>
      <c r="F54" s="72">
        <v>240</v>
      </c>
      <c r="G54" s="39" t="s">
        <v>20</v>
      </c>
      <c r="H54" s="40">
        <f>'Раздел 1.'!F88</f>
        <v>78260</v>
      </c>
      <c r="I54" s="40">
        <f>'Раздел 1.'!G88</f>
        <v>78260</v>
      </c>
      <c r="J54" s="40">
        <f>'Раздел 1.'!H88</f>
        <v>78260</v>
      </c>
    </row>
    <row r="55" spans="1:10" s="41" customFormat="1" ht="14.25" hidden="1" x14ac:dyDescent="0.25">
      <c r="C55" s="7" t="s">
        <v>39</v>
      </c>
      <c r="D55" s="7" t="s">
        <v>75</v>
      </c>
      <c r="E55" s="7" t="s">
        <v>64</v>
      </c>
      <c r="F55" s="72">
        <v>110</v>
      </c>
      <c r="G55" s="39" t="s">
        <v>20</v>
      </c>
      <c r="H55" s="40"/>
      <c r="I55" s="40"/>
      <c r="J55" s="40"/>
    </row>
    <row r="56" spans="1:10" s="41" customFormat="1" ht="14.25" hidden="1" x14ac:dyDescent="0.25">
      <c r="C56" s="7" t="s">
        <v>39</v>
      </c>
      <c r="D56" s="7" t="s">
        <v>75</v>
      </c>
      <c r="E56" s="7" t="s">
        <v>64</v>
      </c>
      <c r="F56" s="72">
        <v>240</v>
      </c>
      <c r="G56" s="39" t="s">
        <v>20</v>
      </c>
      <c r="H56" s="40"/>
      <c r="I56" s="40"/>
      <c r="J56" s="40"/>
    </row>
    <row r="57" spans="1:10" s="41" customFormat="1" ht="14.25" hidden="1" x14ac:dyDescent="0.25">
      <c r="C57" s="7" t="s">
        <v>39</v>
      </c>
      <c r="D57" s="7" t="s">
        <v>75</v>
      </c>
      <c r="E57" s="7" t="s">
        <v>65</v>
      </c>
      <c r="F57" s="72">
        <v>110</v>
      </c>
      <c r="G57" s="39" t="s">
        <v>20</v>
      </c>
      <c r="H57" s="40"/>
      <c r="I57" s="40"/>
      <c r="J57" s="40"/>
    </row>
    <row r="58" spans="1:10" s="41" customFormat="1" ht="14.25" hidden="1" x14ac:dyDescent="0.25">
      <c r="C58" s="7" t="s">
        <v>39</v>
      </c>
      <c r="D58" s="7" t="s">
        <v>75</v>
      </c>
      <c r="E58" s="7" t="s">
        <v>65</v>
      </c>
      <c r="F58" s="72">
        <v>240</v>
      </c>
      <c r="G58" s="39" t="s">
        <v>20</v>
      </c>
      <c r="H58" s="40"/>
      <c r="I58" s="40"/>
      <c r="J58" s="40"/>
    </row>
    <row r="59" spans="1:10" s="41" customFormat="1" ht="14.25" x14ac:dyDescent="0.25">
      <c r="C59" s="7" t="s">
        <v>39</v>
      </c>
      <c r="D59" s="7" t="s">
        <v>75</v>
      </c>
      <c r="E59" s="7" t="s">
        <v>72</v>
      </c>
      <c r="F59" s="72">
        <v>110</v>
      </c>
      <c r="G59" s="39" t="s">
        <v>20</v>
      </c>
      <c r="H59" s="40">
        <f>'Раздел 1.'!F89</f>
        <v>8133437.0300000003</v>
      </c>
      <c r="I59" s="40">
        <f>'Раздел 1.'!G89</f>
        <v>8133437.0300000003</v>
      </c>
      <c r="J59" s="40">
        <f>'Раздел 1.'!H89</f>
        <v>8133437.0300000003</v>
      </c>
    </row>
    <row r="60" spans="1:10" s="41" customFormat="1" ht="14.25" x14ac:dyDescent="0.25">
      <c r="C60" s="7" t="s">
        <v>39</v>
      </c>
      <c r="D60" s="7" t="s">
        <v>75</v>
      </c>
      <c r="E60" s="7" t="s">
        <v>72</v>
      </c>
      <c r="F60" s="72">
        <v>240</v>
      </c>
      <c r="G60" s="39" t="s">
        <v>20</v>
      </c>
      <c r="H60" s="40">
        <f>'Раздел 1.'!F90</f>
        <v>164718</v>
      </c>
      <c r="I60" s="40">
        <f>'Раздел 1.'!G90</f>
        <v>164718</v>
      </c>
      <c r="J60" s="40">
        <f>'Раздел 1.'!H90</f>
        <v>164718</v>
      </c>
    </row>
    <row r="61" spans="1:10" s="41" customFormat="1" ht="14.25" x14ac:dyDescent="0.25">
      <c r="C61" s="7" t="s">
        <v>39</v>
      </c>
      <c r="D61" s="7" t="s">
        <v>95</v>
      </c>
      <c r="E61" s="7" t="s">
        <v>71</v>
      </c>
      <c r="F61" s="72">
        <v>240</v>
      </c>
      <c r="G61" s="39" t="s">
        <v>20</v>
      </c>
      <c r="H61" s="40">
        <f>H47</f>
        <v>7500</v>
      </c>
      <c r="I61" s="40">
        <f t="shared" ref="I61:J61" si="0">I47</f>
        <v>7500</v>
      </c>
      <c r="J61" s="40">
        <f t="shared" si="0"/>
        <v>7500</v>
      </c>
    </row>
    <row r="62" spans="1:10" s="43" customFormat="1" ht="14.25" x14ac:dyDescent="0.2">
      <c r="C62" s="42"/>
      <c r="D62" s="42"/>
      <c r="E62" s="65"/>
      <c r="F62" s="42"/>
      <c r="G62" s="29" t="s">
        <v>19</v>
      </c>
      <c r="H62" s="33">
        <f>SUM(H49:H61)</f>
        <v>25938239.940000001</v>
      </c>
      <c r="I62" s="45">
        <f>SUM(I49:I61)</f>
        <v>25938239.940000001</v>
      </c>
      <c r="J62" s="45">
        <f>SUM(J49:J61)</f>
        <v>25938239.940000001</v>
      </c>
    </row>
    <row r="63" spans="1:10" s="53" customFormat="1" ht="61.5" customHeight="1" x14ac:dyDescent="0.25">
      <c r="A63" s="101" t="s">
        <v>38</v>
      </c>
      <c r="B63" s="144" t="s">
        <v>74</v>
      </c>
      <c r="C63" s="144"/>
      <c r="D63" s="144"/>
      <c r="E63" s="144"/>
      <c r="F63" s="51"/>
      <c r="G63" s="106"/>
      <c r="H63" s="106"/>
      <c r="I63" s="105" t="s">
        <v>80</v>
      </c>
      <c r="J63" s="102" t="s">
        <v>98</v>
      </c>
    </row>
    <row r="64" spans="1:10" s="53" customFormat="1" ht="15.75" x14ac:dyDescent="0.25">
      <c r="A64" s="75"/>
      <c r="B64" s="146" t="s">
        <v>22</v>
      </c>
      <c r="C64" s="146"/>
      <c r="D64" s="146"/>
      <c r="E64" s="146"/>
      <c r="F64" s="16"/>
      <c r="G64" s="107" t="s">
        <v>79</v>
      </c>
      <c r="H64" s="107"/>
      <c r="I64" s="95" t="s">
        <v>83</v>
      </c>
      <c r="J64" s="95"/>
    </row>
    <row r="65" spans="1:12" s="53" customFormat="1" ht="15.75" x14ac:dyDescent="0.25">
      <c r="A65" s="75"/>
      <c r="D65" s="76"/>
      <c r="E65" s="76"/>
      <c r="G65" s="76"/>
      <c r="H65" s="76"/>
      <c r="I65" s="51"/>
    </row>
    <row r="66" spans="1:12" s="53" customFormat="1" ht="18.75" customHeight="1" x14ac:dyDescent="0.25">
      <c r="A66" s="61" t="s">
        <v>21</v>
      </c>
      <c r="B66" s="144" t="s">
        <v>99</v>
      </c>
      <c r="C66" s="144"/>
      <c r="D66" s="144"/>
      <c r="E66" s="144"/>
      <c r="F66" s="51"/>
      <c r="G66" s="103" t="s">
        <v>101</v>
      </c>
      <c r="H66" s="102" t="s">
        <v>100</v>
      </c>
      <c r="I66" s="60"/>
      <c r="J66" s="104" t="s">
        <v>104</v>
      </c>
    </row>
    <row r="67" spans="1:12" s="53" customFormat="1" ht="15.75" x14ac:dyDescent="0.25">
      <c r="B67" s="145" t="s">
        <v>22</v>
      </c>
      <c r="C67" s="145"/>
      <c r="D67" s="145"/>
      <c r="E67" s="145"/>
      <c r="F67" s="16"/>
      <c r="G67" s="107" t="s">
        <v>81</v>
      </c>
      <c r="H67" s="107"/>
      <c r="I67" s="107"/>
      <c r="J67" s="16" t="s">
        <v>82</v>
      </c>
    </row>
    <row r="68" spans="1:12" s="53" customFormat="1" ht="18.75" customHeight="1" x14ac:dyDescent="0.25">
      <c r="I68" s="51"/>
    </row>
    <row r="69" spans="1:12" s="53" customFormat="1" ht="15.75" customHeight="1" x14ac:dyDescent="0.25">
      <c r="A69" s="69" t="str">
        <f>'Раздел 1.'!F11</f>
        <v>"09" января 2020 г.</v>
      </c>
      <c r="I69" s="51"/>
    </row>
    <row r="70" spans="1:12" s="53" customFormat="1" ht="15.75" x14ac:dyDescent="0.25">
      <c r="C70" s="49"/>
      <c r="D70" s="49"/>
      <c r="E70" s="49"/>
      <c r="F70" s="49"/>
      <c r="G70" s="50"/>
      <c r="H70" s="55">
        <f>+H62-'Раздел 1.'!F98</f>
        <v>0</v>
      </c>
      <c r="I70" s="55">
        <f>+I62-'Раздел 1.'!G98</f>
        <v>0</v>
      </c>
      <c r="J70" s="54">
        <f>+J62-'Раздел 1.'!H98</f>
        <v>0</v>
      </c>
      <c r="K70" s="52"/>
      <c r="L70" s="52"/>
    </row>
    <row r="71" spans="1:12" x14ac:dyDescent="0.2">
      <c r="A71" s="22"/>
      <c r="B71" s="22"/>
      <c r="C71" s="22"/>
      <c r="D71" s="22"/>
      <c r="E71" s="22"/>
      <c r="F71" s="22"/>
      <c r="G71" s="22"/>
      <c r="H71" s="22"/>
    </row>
  </sheetData>
  <customSheetViews>
    <customSheetView guid="{80B5BB5D-E91B-4D6A-9263-BE451F19829A}" scale="115" showPageBreaks="1" showGridLines="0" fitToPage="1" printArea="1" filter="1" showAutoFilter="1" view="pageBreakPreview">
      <pane xSplit="15" ySplit="7" topLeftCell="Q193" activePane="bottomRight" state="frozen"/>
      <selection pane="bottomRight" activeCell="J377" sqref="J377"/>
      <pageMargins left="0.19685039370078741" right="0.19685039370078741" top="0.19685039370078741" bottom="0.19685039370078741" header="0.39370078740157483" footer="0.39370078740157483"/>
      <pageSetup paperSize="8" scale="56" fitToHeight="0" orientation="portrait" r:id="rId1"/>
      <headerFooter alignWithMargins="0"/>
      <autoFilter ref="C7:G375">
        <filterColumn colId="2">
          <filters>
            <filter val="0210002040"/>
          </filters>
        </filterColumn>
      </autoFilter>
    </customSheetView>
    <customSheetView guid="{FEC78987-52E2-4671-A461-775F91CC27FC}" scale="115" showPageBreaks="1" showGridLines="0" fitToPage="1" printArea="1" view="pageBreakPreview" topLeftCell="C358">
      <selection activeCell="A19" sqref="A19"/>
      <pageMargins left="0.19685039370078741" right="0.19685039370078741" top="0.19685039370078741" bottom="0.19685039370078741" header="0.39370078740157483" footer="0.39370078740157483"/>
      <pageSetup paperSize="8" scale="56" fitToHeight="0" orientation="portrait" r:id="rId2"/>
      <headerFooter alignWithMargins="0"/>
    </customSheetView>
    <customSheetView guid="{6C1DEAD0-1952-48A9-B0F8-E7BEB3D25FA1}" scale="80" showPageBreaks="1" showGridLines="0" fitToPage="1" printArea="1" showAutoFilter="1" view="pageBreakPreview" topLeftCell="A337">
      <selection activeCell="A349" sqref="A349"/>
      <pageMargins left="0.19685039370078741" right="0.19685039370078741" top="0.19685039370078741" bottom="0.19685039370078741" header="0.39370078740157483" footer="0.39370078740157483"/>
      <pageSetup paperSize="8" scale="57" fitToHeight="0" orientation="portrait" r:id="rId3"/>
      <headerFooter alignWithMargins="0"/>
      <autoFilter ref="C7:G375"/>
    </customSheetView>
  </customSheetViews>
  <mergeCells count="11">
    <mergeCell ref="A2:J2"/>
    <mergeCell ref="C4:F5"/>
    <mergeCell ref="B4:B6"/>
    <mergeCell ref="A4:A6"/>
    <mergeCell ref="H4:J4"/>
    <mergeCell ref="G4:G6"/>
    <mergeCell ref="B66:E66"/>
    <mergeCell ref="B67:E67"/>
    <mergeCell ref="B63:E63"/>
    <mergeCell ref="B64:E64"/>
    <mergeCell ref="C48:D48"/>
  </mergeCells>
  <printOptions horizontalCentered="1"/>
  <pageMargins left="0.78740157480314965" right="0.19685039370078741" top="0.19685039370078741" bottom="0.19685039370078741" header="0" footer="0"/>
  <pageSetup paperSize="9" scale="52" fitToHeight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J121"/>
  <sheetViews>
    <sheetView showGridLines="0" view="pageBreakPreview" topLeftCell="A35" zoomScale="90" zoomScaleNormal="115" zoomScaleSheetLayoutView="90" workbookViewId="0">
      <selection activeCell="F35" sqref="F35"/>
    </sheetView>
  </sheetViews>
  <sheetFormatPr defaultColWidth="9.140625" defaultRowHeight="12.75" x14ac:dyDescent="0.2"/>
  <cols>
    <col min="1" max="1" width="13" style="16" customWidth="1"/>
    <col min="2" max="2" width="16.5703125" style="16" customWidth="1"/>
    <col min="3" max="3" width="19.7109375" style="16" customWidth="1"/>
    <col min="4" max="4" width="11.7109375" style="16" customWidth="1"/>
    <col min="5" max="5" width="21.140625" style="25" customWidth="1"/>
    <col min="6" max="6" width="19.28515625" style="16" customWidth="1"/>
    <col min="7" max="7" width="20" style="16" customWidth="1"/>
    <col min="8" max="8" width="20.140625" style="16" customWidth="1"/>
    <col min="9" max="9" width="17.7109375" style="16" bestFit="1" customWidth="1"/>
    <col min="10" max="10" width="15" style="16" customWidth="1"/>
    <col min="11" max="11" width="9.140625" style="16" customWidth="1"/>
    <col min="12" max="12" width="10.140625" style="16" bestFit="1" customWidth="1"/>
    <col min="13" max="216" width="9.140625" style="16" customWidth="1"/>
    <col min="217" max="217" width="15.28515625" style="16" customWidth="1"/>
    <col min="218" max="218" width="15.85546875" style="16" customWidth="1"/>
    <col min="219" max="220" width="9.140625" style="16" customWidth="1"/>
    <col min="221" max="16384" width="9.140625" style="16"/>
  </cols>
  <sheetData>
    <row r="1" spans="1:13" ht="17.25" customHeight="1" x14ac:dyDescent="0.2">
      <c r="A1" s="13"/>
      <c r="B1" s="13"/>
      <c r="C1" s="13"/>
      <c r="D1" s="13"/>
      <c r="E1" s="14"/>
      <c r="F1" s="108" t="s">
        <v>70</v>
      </c>
      <c r="G1" s="91"/>
      <c r="H1" s="91"/>
    </row>
    <row r="2" spans="1:13" ht="31.5" customHeight="1" x14ac:dyDescent="0.2">
      <c r="A2" s="13"/>
      <c r="B2" s="13"/>
      <c r="C2" s="13"/>
      <c r="D2" s="13"/>
      <c r="E2" s="14"/>
      <c r="F2" s="123" t="s">
        <v>69</v>
      </c>
      <c r="G2" s="123"/>
      <c r="H2" s="123"/>
    </row>
    <row r="3" spans="1:13" ht="16.5" customHeight="1" x14ac:dyDescent="0.2">
      <c r="A3" s="13"/>
      <c r="B3" s="13"/>
      <c r="C3" s="13"/>
      <c r="D3" s="13"/>
      <c r="E3" s="14"/>
      <c r="F3" s="120" t="s">
        <v>97</v>
      </c>
      <c r="G3" s="120"/>
      <c r="H3" s="120"/>
    </row>
    <row r="4" spans="1:13" ht="11.25" customHeight="1" x14ac:dyDescent="0.25">
      <c r="A4" s="17"/>
      <c r="B4" s="17"/>
      <c r="C4" s="17"/>
      <c r="D4" s="17"/>
      <c r="E4" s="18"/>
      <c r="F4" s="77" t="s">
        <v>67</v>
      </c>
      <c r="G4" s="77"/>
      <c r="H4" s="74"/>
    </row>
    <row r="5" spans="1:13" x14ac:dyDescent="0.2">
      <c r="A5" s="20"/>
      <c r="B5" s="20"/>
      <c r="C5" s="20"/>
      <c r="D5" s="20"/>
      <c r="E5" s="21"/>
      <c r="F5" s="124" t="s">
        <v>32</v>
      </c>
      <c r="G5" s="124"/>
      <c r="H5" s="124"/>
    </row>
    <row r="6" spans="1:13" ht="28.5" customHeight="1" x14ac:dyDescent="0.2">
      <c r="A6" s="13"/>
      <c r="B6" s="13"/>
      <c r="C6" s="13"/>
      <c r="D6" s="13"/>
      <c r="E6" s="14"/>
      <c r="F6" s="125" t="s">
        <v>2</v>
      </c>
      <c r="G6" s="125"/>
      <c r="H6" s="125"/>
    </row>
    <row r="7" spans="1:13" x14ac:dyDescent="0.2">
      <c r="A7" s="13"/>
      <c r="B7" s="13"/>
      <c r="C7" s="13"/>
      <c r="D7" s="13"/>
      <c r="E7" s="14"/>
      <c r="F7" s="124" t="s">
        <v>33</v>
      </c>
      <c r="G7" s="124"/>
      <c r="H7" s="124"/>
    </row>
    <row r="8" spans="1:13" ht="28.5" customHeight="1" x14ac:dyDescent="0.25">
      <c r="A8" s="13"/>
      <c r="B8" s="13"/>
      <c r="C8" s="13"/>
      <c r="D8" s="13"/>
      <c r="E8" s="14"/>
      <c r="F8" s="77"/>
      <c r="G8" s="77"/>
      <c r="H8" s="73" t="s">
        <v>68</v>
      </c>
    </row>
    <row r="9" spans="1:13" ht="12.75" customHeight="1" x14ac:dyDescent="0.2">
      <c r="A9" s="13"/>
      <c r="B9" s="13"/>
      <c r="C9" s="13"/>
      <c r="D9" s="13"/>
      <c r="E9" s="14"/>
      <c r="F9" s="126" t="s">
        <v>1</v>
      </c>
      <c r="G9" s="126"/>
      <c r="H9" s="112" t="s">
        <v>0</v>
      </c>
    </row>
    <row r="10" spans="1:13" ht="3.75" customHeight="1" x14ac:dyDescent="0.2">
      <c r="A10" s="13"/>
      <c r="B10" s="13"/>
      <c r="C10" s="13"/>
      <c r="D10" s="13"/>
      <c r="E10" s="14"/>
      <c r="F10" s="15"/>
      <c r="G10" s="15"/>
    </row>
    <row r="11" spans="1:13" ht="15.75" customHeight="1" x14ac:dyDescent="0.25">
      <c r="A11" s="13"/>
      <c r="B11" s="13"/>
      <c r="C11" s="13"/>
      <c r="D11" s="13"/>
      <c r="E11" s="14"/>
      <c r="F11" s="68" t="str">
        <f>'Раздел 1.'!F11</f>
        <v>"09" января 2020 г.</v>
      </c>
      <c r="G11" s="93"/>
      <c r="J11" s="31"/>
      <c r="K11" s="31"/>
      <c r="L11" s="31"/>
      <c r="M11" s="31"/>
    </row>
    <row r="12" spans="1:13" ht="5.25" customHeight="1" x14ac:dyDescent="0.2">
      <c r="A12" s="13"/>
      <c r="B12" s="13"/>
      <c r="C12" s="13"/>
      <c r="D12" s="13"/>
      <c r="E12" s="14"/>
      <c r="F12" s="15"/>
      <c r="G12" s="15"/>
      <c r="H12" s="32"/>
      <c r="J12" s="31"/>
      <c r="K12" s="31"/>
      <c r="L12" s="31"/>
      <c r="M12" s="31"/>
    </row>
    <row r="13" spans="1:13" ht="8.25" customHeight="1" x14ac:dyDescent="0.2">
      <c r="A13" s="13"/>
      <c r="B13" s="13"/>
      <c r="C13" s="13"/>
      <c r="D13" s="13"/>
      <c r="E13" s="14"/>
      <c r="F13" s="15"/>
      <c r="G13" s="15"/>
      <c r="H13" s="32"/>
      <c r="J13" s="31"/>
      <c r="K13" s="31"/>
      <c r="L13" s="31"/>
      <c r="M13" s="31"/>
    </row>
    <row r="14" spans="1:13" hidden="1" x14ac:dyDescent="0.2">
      <c r="A14" s="13"/>
      <c r="B14" s="13"/>
      <c r="C14" s="13"/>
      <c r="D14" s="13"/>
      <c r="E14" s="14"/>
      <c r="F14" s="15"/>
      <c r="G14" s="15"/>
      <c r="H14" s="32"/>
      <c r="J14" s="31"/>
      <c r="K14" s="31"/>
      <c r="L14" s="31"/>
      <c r="M14" s="31"/>
    </row>
    <row r="15" spans="1:13" ht="18" customHeight="1" x14ac:dyDescent="0.2">
      <c r="A15" s="122" t="s">
        <v>96</v>
      </c>
      <c r="B15" s="122"/>
      <c r="C15" s="122"/>
      <c r="D15" s="122"/>
      <c r="E15" s="122"/>
      <c r="F15" s="122"/>
      <c r="G15" s="122"/>
      <c r="H15" s="122"/>
      <c r="J15" s="31"/>
      <c r="K15" s="78"/>
      <c r="L15" s="79"/>
      <c r="M15" s="31"/>
    </row>
    <row r="16" spans="1:13" ht="18" customHeight="1" x14ac:dyDescent="0.2">
      <c r="A16" s="122" t="s">
        <v>90</v>
      </c>
      <c r="B16" s="122"/>
      <c r="C16" s="122"/>
      <c r="D16" s="122"/>
      <c r="E16" s="122"/>
      <c r="F16" s="122"/>
      <c r="G16" s="122"/>
      <c r="H16" s="122"/>
      <c r="J16" s="31"/>
      <c r="K16" s="78"/>
      <c r="L16" s="79"/>
      <c r="M16" s="31"/>
    </row>
    <row r="17" spans="1:13" ht="3.75" customHeight="1" x14ac:dyDescent="0.2">
      <c r="A17" s="13"/>
      <c r="B17" s="13"/>
      <c r="C17" s="13"/>
      <c r="D17" s="13"/>
      <c r="E17" s="14"/>
      <c r="F17" s="15"/>
      <c r="G17" s="15"/>
      <c r="H17" s="109"/>
      <c r="J17" s="31"/>
      <c r="K17" s="8"/>
      <c r="L17" s="80"/>
      <c r="M17" s="31"/>
    </row>
    <row r="18" spans="1:13" ht="17.25" customHeight="1" x14ac:dyDescent="0.2">
      <c r="A18" s="127" t="str">
        <f>'Раздел 1.'!A18:H18</f>
        <v>от " 09 "   января   2020 г.</v>
      </c>
      <c r="B18" s="127"/>
      <c r="C18" s="127"/>
      <c r="D18" s="127"/>
      <c r="E18" s="127"/>
      <c r="F18" s="127"/>
      <c r="G18" s="127"/>
      <c r="H18" s="127"/>
      <c r="J18" s="31"/>
      <c r="K18" s="8"/>
      <c r="L18" s="80"/>
      <c r="M18" s="31"/>
    </row>
    <row r="19" spans="1:13" ht="12.75" customHeight="1" x14ac:dyDescent="0.2">
      <c r="A19" s="13"/>
      <c r="B19" s="13"/>
      <c r="C19" s="13"/>
      <c r="D19" s="13"/>
      <c r="E19" s="14"/>
      <c r="F19" s="15"/>
      <c r="G19" s="15"/>
      <c r="H19" s="81" t="s">
        <v>14</v>
      </c>
      <c r="J19" s="31"/>
      <c r="K19" s="8"/>
      <c r="L19" s="80"/>
      <c r="M19" s="31"/>
    </row>
    <row r="20" spans="1:13" ht="47.25" customHeight="1" x14ac:dyDescent="0.25">
      <c r="A20" s="35" t="s">
        <v>15</v>
      </c>
      <c r="B20" s="35"/>
      <c r="C20" s="143" t="s">
        <v>87</v>
      </c>
      <c r="D20" s="143"/>
      <c r="E20" s="143"/>
      <c r="F20" s="143"/>
      <c r="G20" s="8" t="s">
        <v>12</v>
      </c>
      <c r="H20" s="96">
        <v>49156446</v>
      </c>
      <c r="J20" s="31"/>
      <c r="K20" s="8"/>
      <c r="L20" s="62"/>
      <c r="M20" s="31"/>
    </row>
    <row r="21" spans="1:13" ht="12" customHeight="1" x14ac:dyDescent="0.25">
      <c r="A21" s="35"/>
      <c r="B21" s="9"/>
      <c r="C21" s="9"/>
      <c r="D21" s="82"/>
      <c r="E21" s="82"/>
      <c r="F21" s="82"/>
      <c r="G21" s="8"/>
      <c r="H21" s="71"/>
      <c r="J21" s="31"/>
      <c r="K21" s="8"/>
      <c r="L21" s="80"/>
      <c r="M21" s="31"/>
    </row>
    <row r="22" spans="1:13" ht="31.5" customHeight="1" x14ac:dyDescent="0.25">
      <c r="A22" s="35" t="s">
        <v>16</v>
      </c>
      <c r="B22" s="35"/>
      <c r="C22" s="35"/>
      <c r="D22" s="142" t="s">
        <v>2</v>
      </c>
      <c r="E22" s="142"/>
      <c r="F22" s="142"/>
      <c r="G22" s="8" t="s">
        <v>12</v>
      </c>
      <c r="H22" s="70">
        <v>79870684</v>
      </c>
      <c r="J22" s="31"/>
      <c r="K22" s="8"/>
      <c r="L22" s="62"/>
      <c r="M22" s="31"/>
    </row>
    <row r="23" spans="1:13" ht="15" hidden="1" customHeight="1" x14ac:dyDescent="0.25">
      <c r="A23" s="98" t="s">
        <v>17</v>
      </c>
      <c r="B23" s="99"/>
      <c r="C23" s="9"/>
      <c r="D23" s="9"/>
      <c r="E23" s="83"/>
      <c r="F23" s="84"/>
      <c r="G23" s="8"/>
      <c r="H23" s="71"/>
      <c r="J23" s="31"/>
      <c r="K23" s="8"/>
      <c r="L23" s="80"/>
      <c r="M23" s="31"/>
    </row>
    <row r="24" spans="1:13" ht="19.5" customHeight="1" x14ac:dyDescent="0.25">
      <c r="A24" s="35" t="s">
        <v>18</v>
      </c>
      <c r="B24" s="9"/>
      <c r="C24" s="9"/>
      <c r="D24" s="9"/>
      <c r="E24" s="83"/>
      <c r="F24" s="84"/>
      <c r="G24" s="8" t="s">
        <v>13</v>
      </c>
      <c r="H24" s="97">
        <v>383</v>
      </c>
      <c r="J24" s="31"/>
      <c r="K24" s="8"/>
      <c r="L24" s="85"/>
      <c r="M24" s="31"/>
    </row>
    <row r="25" spans="1:13" ht="8.25" customHeight="1" x14ac:dyDescent="0.2">
      <c r="A25" s="13"/>
      <c r="B25" s="13"/>
      <c r="C25" s="13"/>
      <c r="D25" s="13"/>
      <c r="E25" s="14"/>
      <c r="F25" s="15"/>
      <c r="G25" s="15"/>
      <c r="H25" s="109"/>
      <c r="J25" s="31"/>
      <c r="K25" s="31"/>
      <c r="L25" s="31"/>
      <c r="M25" s="31"/>
    </row>
    <row r="26" spans="1:13" ht="14.25" customHeight="1" x14ac:dyDescent="0.25">
      <c r="A26" s="129" t="s">
        <v>23</v>
      </c>
      <c r="B26" s="129"/>
      <c r="C26" s="129"/>
      <c r="D26" s="129"/>
      <c r="E26" s="130"/>
      <c r="F26" s="130"/>
      <c r="G26" s="130"/>
      <c r="H26" s="130"/>
    </row>
    <row r="27" spans="1:13" ht="6" customHeight="1" x14ac:dyDescent="0.2">
      <c r="A27" s="17"/>
      <c r="B27" s="17"/>
      <c r="C27" s="17"/>
      <c r="D27" s="17"/>
      <c r="E27" s="18"/>
      <c r="F27" s="19"/>
      <c r="G27" s="19"/>
      <c r="H27" s="19"/>
    </row>
    <row r="28" spans="1:13" s="1" customFormat="1" ht="15" x14ac:dyDescent="0.25">
      <c r="A28" s="131" t="s">
        <v>24</v>
      </c>
      <c r="B28" s="132"/>
      <c r="C28" s="132"/>
      <c r="D28" s="133"/>
      <c r="E28" s="137" t="s">
        <v>86</v>
      </c>
      <c r="F28" s="140" t="s">
        <v>29</v>
      </c>
      <c r="G28" s="140"/>
      <c r="H28" s="140"/>
    </row>
    <row r="29" spans="1:13" s="1" customFormat="1" ht="45.75" customHeight="1" x14ac:dyDescent="0.25">
      <c r="A29" s="134"/>
      <c r="B29" s="135"/>
      <c r="C29" s="135"/>
      <c r="D29" s="136"/>
      <c r="E29" s="138"/>
      <c r="F29" s="94" t="s">
        <v>92</v>
      </c>
      <c r="G29" s="94" t="s">
        <v>93</v>
      </c>
      <c r="H29" s="94" t="s">
        <v>94</v>
      </c>
      <c r="I29" s="10" t="s">
        <v>47</v>
      </c>
    </row>
    <row r="30" spans="1:13" s="3" customFormat="1" ht="45" x14ac:dyDescent="0.25">
      <c r="A30" s="113" t="s">
        <v>25</v>
      </c>
      <c r="B30" s="113" t="s">
        <v>26</v>
      </c>
      <c r="C30" s="113" t="s">
        <v>27</v>
      </c>
      <c r="D30" s="111" t="s">
        <v>28</v>
      </c>
      <c r="E30" s="139"/>
      <c r="F30" s="26" t="s">
        <v>30</v>
      </c>
      <c r="G30" s="26" t="s">
        <v>30</v>
      </c>
      <c r="H30" s="26" t="s">
        <v>30</v>
      </c>
    </row>
    <row r="31" spans="1:13" s="3" customFormat="1" ht="15" hidden="1" x14ac:dyDescent="0.25">
      <c r="A31" s="113"/>
      <c r="B31" s="113"/>
      <c r="C31" s="113"/>
      <c r="D31" s="111"/>
      <c r="E31" s="110"/>
      <c r="F31" s="26"/>
      <c r="G31" s="26"/>
      <c r="H31" s="26"/>
    </row>
    <row r="32" spans="1:13" s="3" customFormat="1" ht="16.5" customHeight="1" x14ac:dyDescent="0.25">
      <c r="A32" s="113">
        <v>1</v>
      </c>
      <c r="B32" s="113">
        <v>2</v>
      </c>
      <c r="C32" s="113">
        <v>3</v>
      </c>
      <c r="D32" s="113">
        <v>4</v>
      </c>
      <c r="E32" s="113">
        <v>5</v>
      </c>
      <c r="F32" s="6" t="s">
        <v>31</v>
      </c>
      <c r="G32" s="27">
        <v>7</v>
      </c>
      <c r="H32" s="27">
        <v>8</v>
      </c>
    </row>
    <row r="33" spans="1:218" s="3" customFormat="1" ht="16.5" customHeight="1" x14ac:dyDescent="0.25">
      <c r="A33" s="6" t="s">
        <v>39</v>
      </c>
      <c r="B33" s="6" t="s">
        <v>75</v>
      </c>
      <c r="C33" s="6" t="s">
        <v>76</v>
      </c>
      <c r="D33" s="4" t="s">
        <v>40</v>
      </c>
      <c r="E33" s="4">
        <v>211</v>
      </c>
      <c r="F33" s="117">
        <v>0</v>
      </c>
      <c r="G33" s="117">
        <v>0</v>
      </c>
      <c r="H33" s="117">
        <v>0</v>
      </c>
      <c r="I33" s="3">
        <v>1</v>
      </c>
    </row>
    <row r="34" spans="1:218" s="3" customFormat="1" ht="16.5" customHeight="1" x14ac:dyDescent="0.25">
      <c r="A34" s="6" t="s">
        <v>39</v>
      </c>
      <c r="B34" s="6" t="s">
        <v>75</v>
      </c>
      <c r="C34" s="6" t="s">
        <v>76</v>
      </c>
      <c r="D34" s="4" t="s">
        <v>40</v>
      </c>
      <c r="E34" s="4">
        <v>266</v>
      </c>
      <c r="F34" s="117">
        <v>0</v>
      </c>
      <c r="G34" s="117">
        <v>0</v>
      </c>
      <c r="H34" s="117">
        <v>0</v>
      </c>
      <c r="I34" s="3">
        <f>I33+1</f>
        <v>2</v>
      </c>
    </row>
    <row r="35" spans="1:218" s="3" customFormat="1" ht="16.5" customHeight="1" x14ac:dyDescent="0.25">
      <c r="A35" s="6" t="s">
        <v>39</v>
      </c>
      <c r="B35" s="6" t="s">
        <v>75</v>
      </c>
      <c r="C35" s="6" t="s">
        <v>76</v>
      </c>
      <c r="D35" s="4" t="s">
        <v>41</v>
      </c>
      <c r="E35" s="4">
        <v>214</v>
      </c>
      <c r="F35" s="117">
        <v>0</v>
      </c>
      <c r="G35" s="117">
        <v>0</v>
      </c>
      <c r="H35" s="117">
        <v>0</v>
      </c>
      <c r="I35" s="3">
        <f t="shared" ref="I35:I71" si="0">I34+1</f>
        <v>3</v>
      </c>
    </row>
    <row r="36" spans="1:218" s="3" customFormat="1" ht="16.5" hidden="1" customHeight="1" x14ac:dyDescent="0.25">
      <c r="A36" s="6" t="s">
        <v>39</v>
      </c>
      <c r="B36" s="6" t="s">
        <v>75</v>
      </c>
      <c r="C36" s="6" t="s">
        <v>76</v>
      </c>
      <c r="D36" s="4" t="s">
        <v>41</v>
      </c>
      <c r="E36" s="4">
        <v>222</v>
      </c>
      <c r="F36" s="117">
        <v>0</v>
      </c>
      <c r="G36" s="117">
        <v>0</v>
      </c>
      <c r="H36" s="117">
        <v>0</v>
      </c>
      <c r="I36" s="3">
        <f t="shared" si="0"/>
        <v>4</v>
      </c>
    </row>
    <row r="37" spans="1:218" s="3" customFormat="1" ht="16.5" customHeight="1" x14ac:dyDescent="0.25">
      <c r="A37" s="6" t="s">
        <v>39</v>
      </c>
      <c r="B37" s="6" t="s">
        <v>75</v>
      </c>
      <c r="C37" s="6" t="s">
        <v>76</v>
      </c>
      <c r="D37" s="4" t="s">
        <v>41</v>
      </c>
      <c r="E37" s="4">
        <v>226</v>
      </c>
      <c r="F37" s="117">
        <v>0</v>
      </c>
      <c r="G37" s="117">
        <v>0</v>
      </c>
      <c r="H37" s="117">
        <v>0</v>
      </c>
      <c r="I37" s="3">
        <f t="shared" si="0"/>
        <v>5</v>
      </c>
    </row>
    <row r="38" spans="1:218" s="3" customFormat="1" ht="16.5" hidden="1" customHeight="1" x14ac:dyDescent="0.25">
      <c r="A38" s="6" t="s">
        <v>39</v>
      </c>
      <c r="B38" s="6" t="s">
        <v>75</v>
      </c>
      <c r="C38" s="6" t="s">
        <v>76</v>
      </c>
      <c r="D38" s="4" t="s">
        <v>41</v>
      </c>
      <c r="E38" s="4">
        <v>266</v>
      </c>
      <c r="F38" s="117">
        <v>0</v>
      </c>
      <c r="G38" s="117">
        <v>0</v>
      </c>
      <c r="H38" s="117">
        <v>0</v>
      </c>
      <c r="I38" s="3">
        <f t="shared" si="0"/>
        <v>6</v>
      </c>
    </row>
    <row r="39" spans="1:218" s="3" customFormat="1" ht="16.5" customHeight="1" x14ac:dyDescent="0.25">
      <c r="A39" s="6" t="s">
        <v>39</v>
      </c>
      <c r="B39" s="6" t="s">
        <v>75</v>
      </c>
      <c r="C39" s="6" t="s">
        <v>76</v>
      </c>
      <c r="D39" s="4" t="s">
        <v>42</v>
      </c>
      <c r="E39" s="4">
        <v>213</v>
      </c>
      <c r="F39" s="117">
        <v>0</v>
      </c>
      <c r="G39" s="117">
        <v>0</v>
      </c>
      <c r="H39" s="117">
        <v>0</v>
      </c>
      <c r="I39" s="3">
        <f t="shared" si="0"/>
        <v>7</v>
      </c>
    </row>
    <row r="40" spans="1:218" s="3" customFormat="1" ht="16.5" hidden="1" customHeight="1" x14ac:dyDescent="0.25">
      <c r="A40" s="6" t="s">
        <v>39</v>
      </c>
      <c r="B40" s="6" t="s">
        <v>75</v>
      </c>
      <c r="C40" s="6" t="s">
        <v>76</v>
      </c>
      <c r="D40" s="4">
        <v>243</v>
      </c>
      <c r="E40" s="4">
        <v>226</v>
      </c>
      <c r="F40" s="117">
        <v>0</v>
      </c>
      <c r="G40" s="117">
        <v>0</v>
      </c>
      <c r="H40" s="117">
        <v>0</v>
      </c>
      <c r="I40" s="3">
        <f t="shared" si="0"/>
        <v>8</v>
      </c>
    </row>
    <row r="41" spans="1:218" s="3" customFormat="1" ht="16.5" customHeight="1" x14ac:dyDescent="0.25">
      <c r="A41" s="6" t="s">
        <v>39</v>
      </c>
      <c r="B41" s="6" t="s">
        <v>75</v>
      </c>
      <c r="C41" s="6" t="s">
        <v>76</v>
      </c>
      <c r="D41" s="4" t="s">
        <v>43</v>
      </c>
      <c r="E41" s="4">
        <v>221</v>
      </c>
      <c r="F41" s="117">
        <v>0</v>
      </c>
      <c r="G41" s="117">
        <v>0</v>
      </c>
      <c r="H41" s="117">
        <v>0</v>
      </c>
      <c r="I41" s="3">
        <f t="shared" si="0"/>
        <v>9</v>
      </c>
    </row>
    <row r="42" spans="1:218" s="3" customFormat="1" ht="16.5" customHeight="1" x14ac:dyDescent="0.25">
      <c r="A42" s="6" t="s">
        <v>39</v>
      </c>
      <c r="B42" s="6" t="s">
        <v>75</v>
      </c>
      <c r="C42" s="6" t="s">
        <v>76</v>
      </c>
      <c r="D42" s="4" t="s">
        <v>43</v>
      </c>
      <c r="E42" s="4">
        <v>223</v>
      </c>
      <c r="F42" s="117">
        <v>0</v>
      </c>
      <c r="G42" s="117">
        <v>0</v>
      </c>
      <c r="H42" s="117">
        <v>0</v>
      </c>
      <c r="I42" s="3">
        <f t="shared" si="0"/>
        <v>10</v>
      </c>
    </row>
    <row r="43" spans="1:218" s="3" customFormat="1" ht="16.5" customHeight="1" x14ac:dyDescent="0.25">
      <c r="A43" s="6" t="s">
        <v>39</v>
      </c>
      <c r="B43" s="6" t="s">
        <v>75</v>
      </c>
      <c r="C43" s="6" t="s">
        <v>76</v>
      </c>
      <c r="D43" s="4" t="s">
        <v>43</v>
      </c>
      <c r="E43" s="4">
        <v>225</v>
      </c>
      <c r="F43" s="117">
        <v>0</v>
      </c>
      <c r="G43" s="117">
        <v>0</v>
      </c>
      <c r="H43" s="117">
        <v>0</v>
      </c>
      <c r="I43" s="3">
        <f t="shared" si="0"/>
        <v>11</v>
      </c>
    </row>
    <row r="44" spans="1:218" s="3" customFormat="1" ht="16.5" customHeight="1" x14ac:dyDescent="0.25">
      <c r="A44" s="6" t="s">
        <v>39</v>
      </c>
      <c r="B44" s="6" t="s">
        <v>75</v>
      </c>
      <c r="C44" s="6" t="s">
        <v>76</v>
      </c>
      <c r="D44" s="4" t="s">
        <v>43</v>
      </c>
      <c r="E44" s="4">
        <v>226</v>
      </c>
      <c r="F44" s="117">
        <v>0</v>
      </c>
      <c r="G44" s="117">
        <v>0</v>
      </c>
      <c r="H44" s="117">
        <v>0</v>
      </c>
      <c r="I44" s="3">
        <f t="shared" si="0"/>
        <v>12</v>
      </c>
    </row>
    <row r="45" spans="1:218" s="3" customFormat="1" ht="16.5" customHeight="1" x14ac:dyDescent="0.25">
      <c r="A45" s="6" t="s">
        <v>39</v>
      </c>
      <c r="B45" s="6" t="s">
        <v>75</v>
      </c>
      <c r="C45" s="6" t="s">
        <v>76</v>
      </c>
      <c r="D45" s="4">
        <v>244</v>
      </c>
      <c r="E45" s="4">
        <v>342</v>
      </c>
      <c r="F45" s="117">
        <v>0</v>
      </c>
      <c r="G45" s="117">
        <v>0</v>
      </c>
      <c r="H45" s="117">
        <v>0</v>
      </c>
      <c r="I45" s="3">
        <f t="shared" si="0"/>
        <v>13</v>
      </c>
    </row>
    <row r="46" spans="1:218" s="3" customFormat="1" ht="16.5" customHeight="1" x14ac:dyDescent="0.25">
      <c r="A46" s="6" t="s">
        <v>39</v>
      </c>
      <c r="B46" s="6" t="s">
        <v>75</v>
      </c>
      <c r="C46" s="6" t="s">
        <v>76</v>
      </c>
      <c r="D46" s="4">
        <v>244</v>
      </c>
      <c r="E46" s="4">
        <v>344</v>
      </c>
      <c r="F46" s="117">
        <v>0</v>
      </c>
      <c r="G46" s="117">
        <v>0</v>
      </c>
      <c r="H46" s="117">
        <v>0</v>
      </c>
      <c r="I46" s="3">
        <f t="shared" si="0"/>
        <v>14</v>
      </c>
    </row>
    <row r="47" spans="1:218" s="3" customFormat="1" ht="15" x14ac:dyDescent="0.25">
      <c r="A47" s="6" t="s">
        <v>39</v>
      </c>
      <c r="B47" s="6" t="s">
        <v>75</v>
      </c>
      <c r="C47" s="6" t="s">
        <v>76</v>
      </c>
      <c r="D47" s="4">
        <v>244</v>
      </c>
      <c r="E47" s="4">
        <v>346</v>
      </c>
      <c r="F47" s="117">
        <v>0</v>
      </c>
      <c r="G47" s="117">
        <v>0</v>
      </c>
      <c r="H47" s="117">
        <v>0</v>
      </c>
      <c r="I47" s="3">
        <f t="shared" si="0"/>
        <v>15</v>
      </c>
      <c r="HI47" s="63">
        <f t="shared" ref="HI47:HI81" si="1">F47-G47</f>
        <v>0</v>
      </c>
      <c r="HJ47" s="63">
        <f t="shared" ref="HJ47:HJ81" si="2">F47-H47</f>
        <v>0</v>
      </c>
    </row>
    <row r="48" spans="1:218" s="3" customFormat="1" ht="15" hidden="1" x14ac:dyDescent="0.25">
      <c r="A48" s="6" t="s">
        <v>39</v>
      </c>
      <c r="B48" s="6" t="s">
        <v>75</v>
      </c>
      <c r="C48" s="6" t="s">
        <v>76</v>
      </c>
      <c r="D48" s="4">
        <v>244</v>
      </c>
      <c r="E48" s="4">
        <v>349</v>
      </c>
      <c r="F48" s="117">
        <v>0</v>
      </c>
      <c r="G48" s="117">
        <v>0</v>
      </c>
      <c r="H48" s="117">
        <v>0</v>
      </c>
      <c r="I48" s="3">
        <f t="shared" si="0"/>
        <v>16</v>
      </c>
      <c r="HI48" s="63"/>
      <c r="HJ48" s="63"/>
    </row>
    <row r="49" spans="1:218" s="3" customFormat="1" ht="15" x14ac:dyDescent="0.25">
      <c r="A49" s="6" t="s">
        <v>39</v>
      </c>
      <c r="B49" s="6" t="s">
        <v>75</v>
      </c>
      <c r="C49" s="6" t="s">
        <v>76</v>
      </c>
      <c r="D49" s="4">
        <v>244</v>
      </c>
      <c r="E49" s="4">
        <v>353</v>
      </c>
      <c r="F49" s="117">
        <v>0</v>
      </c>
      <c r="G49" s="117">
        <v>0</v>
      </c>
      <c r="H49" s="117">
        <v>0</v>
      </c>
      <c r="I49" s="3">
        <f t="shared" si="0"/>
        <v>17</v>
      </c>
      <c r="HI49" s="63">
        <f t="shared" si="1"/>
        <v>0</v>
      </c>
      <c r="HJ49" s="63">
        <f t="shared" si="2"/>
        <v>0</v>
      </c>
    </row>
    <row r="50" spans="1:218" s="3" customFormat="1" ht="15" x14ac:dyDescent="0.25">
      <c r="A50" s="6" t="s">
        <v>39</v>
      </c>
      <c r="B50" s="6" t="s">
        <v>75</v>
      </c>
      <c r="C50" s="6" t="s">
        <v>76</v>
      </c>
      <c r="D50" s="4">
        <v>852</v>
      </c>
      <c r="E50" s="4">
        <v>291</v>
      </c>
      <c r="F50" s="117">
        <v>0</v>
      </c>
      <c r="G50" s="117">
        <v>0</v>
      </c>
      <c r="H50" s="117">
        <v>0</v>
      </c>
      <c r="I50" s="3">
        <f t="shared" si="0"/>
        <v>18</v>
      </c>
      <c r="HI50" s="63">
        <f t="shared" si="1"/>
        <v>0</v>
      </c>
      <c r="HJ50" s="63">
        <f t="shared" si="2"/>
        <v>0</v>
      </c>
    </row>
    <row r="51" spans="1:218" s="3" customFormat="1" ht="15" x14ac:dyDescent="0.25">
      <c r="A51" s="6" t="s">
        <v>39</v>
      </c>
      <c r="B51" s="6" t="s">
        <v>75</v>
      </c>
      <c r="C51" s="6" t="s">
        <v>76</v>
      </c>
      <c r="D51" s="4">
        <v>853</v>
      </c>
      <c r="E51" s="4">
        <v>291</v>
      </c>
      <c r="F51" s="117">
        <v>0</v>
      </c>
      <c r="G51" s="117">
        <v>0</v>
      </c>
      <c r="H51" s="117">
        <v>0</v>
      </c>
      <c r="I51" s="3">
        <f t="shared" si="0"/>
        <v>19</v>
      </c>
      <c r="HI51" s="63">
        <f t="shared" si="1"/>
        <v>0</v>
      </c>
      <c r="HJ51" s="63">
        <f t="shared" si="2"/>
        <v>0</v>
      </c>
    </row>
    <row r="52" spans="1:218" s="3" customFormat="1" ht="15" x14ac:dyDescent="0.25">
      <c r="A52" s="6" t="s">
        <v>39</v>
      </c>
      <c r="B52" s="6" t="s">
        <v>75</v>
      </c>
      <c r="C52" s="6" t="s">
        <v>71</v>
      </c>
      <c r="D52" s="4" t="s">
        <v>40</v>
      </c>
      <c r="E52" s="4">
        <v>211</v>
      </c>
      <c r="F52" s="117">
        <v>0</v>
      </c>
      <c r="G52" s="117">
        <v>0</v>
      </c>
      <c r="H52" s="117">
        <v>0</v>
      </c>
      <c r="I52" s="3">
        <f t="shared" si="0"/>
        <v>20</v>
      </c>
      <c r="HI52" s="63">
        <f t="shared" si="1"/>
        <v>0</v>
      </c>
      <c r="HJ52" s="63">
        <f t="shared" si="2"/>
        <v>0</v>
      </c>
    </row>
    <row r="53" spans="1:218" s="3" customFormat="1" ht="15" x14ac:dyDescent="0.25">
      <c r="A53" s="6" t="s">
        <v>39</v>
      </c>
      <c r="B53" s="6" t="s">
        <v>75</v>
      </c>
      <c r="C53" s="6" t="s">
        <v>71</v>
      </c>
      <c r="D53" s="4">
        <v>111</v>
      </c>
      <c r="E53" s="4">
        <v>266</v>
      </c>
      <c r="F53" s="117">
        <v>0</v>
      </c>
      <c r="G53" s="117">
        <v>0</v>
      </c>
      <c r="H53" s="117">
        <v>0</v>
      </c>
      <c r="I53" s="3">
        <f t="shared" si="0"/>
        <v>21</v>
      </c>
      <c r="HI53" s="63">
        <f t="shared" si="1"/>
        <v>0</v>
      </c>
      <c r="HJ53" s="63">
        <f t="shared" si="2"/>
        <v>0</v>
      </c>
    </row>
    <row r="54" spans="1:218" s="3" customFormat="1" ht="15" x14ac:dyDescent="0.25">
      <c r="A54" s="6" t="s">
        <v>39</v>
      </c>
      <c r="B54" s="6" t="s">
        <v>75</v>
      </c>
      <c r="C54" s="6" t="s">
        <v>71</v>
      </c>
      <c r="D54" s="4">
        <v>112</v>
      </c>
      <c r="E54" s="4">
        <v>212</v>
      </c>
      <c r="F54" s="117">
        <v>0</v>
      </c>
      <c r="G54" s="117">
        <v>0</v>
      </c>
      <c r="H54" s="117">
        <v>0</v>
      </c>
      <c r="I54" s="3">
        <f t="shared" si="0"/>
        <v>22</v>
      </c>
      <c r="HI54" s="63">
        <f t="shared" si="1"/>
        <v>0</v>
      </c>
      <c r="HJ54" s="63">
        <f t="shared" si="2"/>
        <v>0</v>
      </c>
    </row>
    <row r="55" spans="1:218" s="3" customFormat="1" ht="15" x14ac:dyDescent="0.25">
      <c r="A55" s="6" t="s">
        <v>39</v>
      </c>
      <c r="B55" s="6" t="s">
        <v>75</v>
      </c>
      <c r="C55" s="6" t="s">
        <v>71</v>
      </c>
      <c r="D55" s="4">
        <v>112</v>
      </c>
      <c r="E55" s="4">
        <v>214</v>
      </c>
      <c r="F55" s="117">
        <v>0</v>
      </c>
      <c r="G55" s="117">
        <v>0</v>
      </c>
      <c r="H55" s="117">
        <v>0</v>
      </c>
      <c r="I55" s="3">
        <f t="shared" si="0"/>
        <v>23</v>
      </c>
      <c r="HI55" s="63">
        <f t="shared" si="1"/>
        <v>0</v>
      </c>
      <c r="HJ55" s="63">
        <f t="shared" si="2"/>
        <v>0</v>
      </c>
    </row>
    <row r="56" spans="1:218" s="3" customFormat="1" ht="15" x14ac:dyDescent="0.25">
      <c r="A56" s="6" t="s">
        <v>39</v>
      </c>
      <c r="B56" s="6" t="s">
        <v>75</v>
      </c>
      <c r="C56" s="6" t="s">
        <v>71</v>
      </c>
      <c r="D56" s="4">
        <v>112</v>
      </c>
      <c r="E56" s="4">
        <v>222</v>
      </c>
      <c r="F56" s="117">
        <v>0</v>
      </c>
      <c r="G56" s="117">
        <v>0</v>
      </c>
      <c r="H56" s="117">
        <v>0</v>
      </c>
      <c r="I56" s="3">
        <f t="shared" si="0"/>
        <v>24</v>
      </c>
      <c r="HI56" s="63">
        <f t="shared" si="1"/>
        <v>0</v>
      </c>
      <c r="HJ56" s="63">
        <f t="shared" si="2"/>
        <v>0</v>
      </c>
    </row>
    <row r="57" spans="1:218" s="3" customFormat="1" ht="15" x14ac:dyDescent="0.25">
      <c r="A57" s="6" t="s">
        <v>39</v>
      </c>
      <c r="B57" s="6" t="s">
        <v>75</v>
      </c>
      <c r="C57" s="6" t="s">
        <v>71</v>
      </c>
      <c r="D57" s="4">
        <v>112</v>
      </c>
      <c r="E57" s="4">
        <v>226</v>
      </c>
      <c r="F57" s="117">
        <v>0</v>
      </c>
      <c r="G57" s="117">
        <v>0</v>
      </c>
      <c r="H57" s="117">
        <v>0</v>
      </c>
      <c r="I57" s="3">
        <f t="shared" si="0"/>
        <v>25</v>
      </c>
      <c r="HI57" s="63">
        <f t="shared" si="1"/>
        <v>0</v>
      </c>
      <c r="HJ57" s="63">
        <f t="shared" si="2"/>
        <v>0</v>
      </c>
    </row>
    <row r="58" spans="1:218" s="3" customFormat="1" ht="15" x14ac:dyDescent="0.25">
      <c r="A58" s="6" t="s">
        <v>39</v>
      </c>
      <c r="B58" s="6" t="s">
        <v>75</v>
      </c>
      <c r="C58" s="6" t="s">
        <v>71</v>
      </c>
      <c r="D58" s="4">
        <v>112</v>
      </c>
      <c r="E58" s="4">
        <v>266</v>
      </c>
      <c r="F58" s="117">
        <v>0</v>
      </c>
      <c r="G58" s="117">
        <v>0</v>
      </c>
      <c r="H58" s="117">
        <v>0</v>
      </c>
      <c r="I58" s="3">
        <f t="shared" si="0"/>
        <v>26</v>
      </c>
      <c r="HI58" s="63">
        <f t="shared" si="1"/>
        <v>0</v>
      </c>
      <c r="HJ58" s="63">
        <f t="shared" si="2"/>
        <v>0</v>
      </c>
    </row>
    <row r="59" spans="1:218" s="3" customFormat="1" ht="15" x14ac:dyDescent="0.25">
      <c r="A59" s="6" t="s">
        <v>39</v>
      </c>
      <c r="B59" s="6" t="s">
        <v>75</v>
      </c>
      <c r="C59" s="6" t="s">
        <v>71</v>
      </c>
      <c r="D59" s="4">
        <v>119</v>
      </c>
      <c r="E59" s="4">
        <v>213</v>
      </c>
      <c r="F59" s="117">
        <v>0</v>
      </c>
      <c r="G59" s="117">
        <v>0</v>
      </c>
      <c r="H59" s="117">
        <v>0</v>
      </c>
      <c r="I59" s="3">
        <f t="shared" si="0"/>
        <v>27</v>
      </c>
      <c r="HI59" s="63">
        <f t="shared" si="1"/>
        <v>0</v>
      </c>
      <c r="HJ59" s="63">
        <f t="shared" si="2"/>
        <v>0</v>
      </c>
    </row>
    <row r="60" spans="1:218" s="3" customFormat="1" ht="15" x14ac:dyDescent="0.25">
      <c r="A60" s="6" t="s">
        <v>39</v>
      </c>
      <c r="B60" s="6" t="s">
        <v>75</v>
      </c>
      <c r="C60" s="6" t="s">
        <v>71</v>
      </c>
      <c r="D60" s="4">
        <v>244</v>
      </c>
      <c r="E60" s="4">
        <v>221</v>
      </c>
      <c r="F60" s="117">
        <v>0</v>
      </c>
      <c r="G60" s="117">
        <v>0</v>
      </c>
      <c r="H60" s="117">
        <v>0</v>
      </c>
      <c r="I60" s="3">
        <f t="shared" si="0"/>
        <v>28</v>
      </c>
      <c r="HI60" s="63">
        <f t="shared" si="1"/>
        <v>0</v>
      </c>
      <c r="HJ60" s="63">
        <f t="shared" si="2"/>
        <v>0</v>
      </c>
    </row>
    <row r="61" spans="1:218" s="3" customFormat="1" ht="15" x14ac:dyDescent="0.25">
      <c r="A61" s="6" t="s">
        <v>39</v>
      </c>
      <c r="B61" s="6" t="s">
        <v>75</v>
      </c>
      <c r="C61" s="6" t="s">
        <v>71</v>
      </c>
      <c r="D61" s="4">
        <v>244</v>
      </c>
      <c r="E61" s="4">
        <v>226</v>
      </c>
      <c r="F61" s="117">
        <v>0</v>
      </c>
      <c r="G61" s="117">
        <v>0</v>
      </c>
      <c r="H61" s="117">
        <v>0</v>
      </c>
      <c r="I61" s="3">
        <f t="shared" si="0"/>
        <v>29</v>
      </c>
      <c r="HI61" s="63">
        <f t="shared" si="1"/>
        <v>0</v>
      </c>
      <c r="HJ61" s="63">
        <f t="shared" si="2"/>
        <v>0</v>
      </c>
    </row>
    <row r="62" spans="1:218" s="3" customFormat="1" ht="15" x14ac:dyDescent="0.25">
      <c r="A62" s="6" t="s">
        <v>39</v>
      </c>
      <c r="B62" s="6" t="s">
        <v>75</v>
      </c>
      <c r="C62" s="6" t="s">
        <v>71</v>
      </c>
      <c r="D62" s="4">
        <v>244</v>
      </c>
      <c r="E62" s="4">
        <v>353</v>
      </c>
      <c r="F62" s="117">
        <v>0</v>
      </c>
      <c r="G62" s="117">
        <v>0</v>
      </c>
      <c r="H62" s="117">
        <v>0</v>
      </c>
      <c r="I62" s="3">
        <f t="shared" si="0"/>
        <v>30</v>
      </c>
      <c r="HI62" s="63">
        <f t="shared" si="1"/>
        <v>0</v>
      </c>
      <c r="HJ62" s="63">
        <f t="shared" si="2"/>
        <v>0</v>
      </c>
    </row>
    <row r="63" spans="1:218" s="3" customFormat="1" ht="15" x14ac:dyDescent="0.25">
      <c r="A63" s="6" t="s">
        <v>39</v>
      </c>
      <c r="B63" s="6" t="s">
        <v>75</v>
      </c>
      <c r="C63" s="6" t="s">
        <v>72</v>
      </c>
      <c r="D63" s="4">
        <v>111</v>
      </c>
      <c r="E63" s="4">
        <v>211</v>
      </c>
      <c r="F63" s="117">
        <v>0</v>
      </c>
      <c r="G63" s="117">
        <v>0</v>
      </c>
      <c r="H63" s="117">
        <v>0</v>
      </c>
      <c r="I63" s="3">
        <f t="shared" si="0"/>
        <v>31</v>
      </c>
      <c r="HI63" s="63">
        <f t="shared" si="1"/>
        <v>0</v>
      </c>
      <c r="HJ63" s="63">
        <f t="shared" si="2"/>
        <v>0</v>
      </c>
    </row>
    <row r="64" spans="1:218" s="3" customFormat="1" ht="15" x14ac:dyDescent="0.25">
      <c r="A64" s="6" t="s">
        <v>39</v>
      </c>
      <c r="B64" s="6" t="s">
        <v>75</v>
      </c>
      <c r="C64" s="6" t="s">
        <v>72</v>
      </c>
      <c r="D64" s="4">
        <v>111</v>
      </c>
      <c r="E64" s="4">
        <v>266</v>
      </c>
      <c r="F64" s="117">
        <v>0</v>
      </c>
      <c r="G64" s="117">
        <v>0</v>
      </c>
      <c r="H64" s="117">
        <v>0</v>
      </c>
      <c r="I64" s="3">
        <f t="shared" si="0"/>
        <v>32</v>
      </c>
      <c r="HI64" s="63">
        <f t="shared" si="1"/>
        <v>0</v>
      </c>
      <c r="HJ64" s="63">
        <f t="shared" si="2"/>
        <v>0</v>
      </c>
    </row>
    <row r="65" spans="1:218" s="3" customFormat="1" ht="15" hidden="1" x14ac:dyDescent="0.25">
      <c r="A65" s="6" t="s">
        <v>39</v>
      </c>
      <c r="B65" s="6" t="s">
        <v>75</v>
      </c>
      <c r="C65" s="6" t="s">
        <v>72</v>
      </c>
      <c r="D65" s="4">
        <v>112</v>
      </c>
      <c r="E65" s="4">
        <v>212</v>
      </c>
      <c r="F65" s="117">
        <v>0</v>
      </c>
      <c r="G65" s="117">
        <v>0</v>
      </c>
      <c r="H65" s="117">
        <v>0</v>
      </c>
      <c r="I65" s="3">
        <f t="shared" si="0"/>
        <v>33</v>
      </c>
      <c r="HI65" s="63">
        <f t="shared" si="1"/>
        <v>0</v>
      </c>
      <c r="HJ65" s="63">
        <f t="shared" si="2"/>
        <v>0</v>
      </c>
    </row>
    <row r="66" spans="1:218" s="3" customFormat="1" ht="15" hidden="1" x14ac:dyDescent="0.25">
      <c r="A66" s="6" t="s">
        <v>39</v>
      </c>
      <c r="B66" s="6" t="s">
        <v>75</v>
      </c>
      <c r="C66" s="6" t="s">
        <v>72</v>
      </c>
      <c r="D66" s="4">
        <v>112</v>
      </c>
      <c r="E66" s="4">
        <v>226</v>
      </c>
      <c r="F66" s="117">
        <v>0</v>
      </c>
      <c r="G66" s="117">
        <v>0</v>
      </c>
      <c r="H66" s="117">
        <v>0</v>
      </c>
      <c r="I66" s="3">
        <f t="shared" si="0"/>
        <v>34</v>
      </c>
      <c r="HI66" s="63">
        <f t="shared" si="1"/>
        <v>0</v>
      </c>
      <c r="HJ66" s="63">
        <f t="shared" si="2"/>
        <v>0</v>
      </c>
    </row>
    <row r="67" spans="1:218" s="3" customFormat="1" ht="15" hidden="1" x14ac:dyDescent="0.25">
      <c r="A67" s="6" t="s">
        <v>39</v>
      </c>
      <c r="B67" s="6" t="s">
        <v>75</v>
      </c>
      <c r="C67" s="6" t="s">
        <v>72</v>
      </c>
      <c r="D67" s="4">
        <v>112</v>
      </c>
      <c r="E67" s="4">
        <v>266</v>
      </c>
      <c r="F67" s="117">
        <v>0</v>
      </c>
      <c r="G67" s="117">
        <v>0</v>
      </c>
      <c r="H67" s="117">
        <v>0</v>
      </c>
      <c r="I67" s="3">
        <f t="shared" si="0"/>
        <v>35</v>
      </c>
      <c r="HI67" s="63">
        <f t="shared" si="1"/>
        <v>0</v>
      </c>
      <c r="HJ67" s="63">
        <f t="shared" si="2"/>
        <v>0</v>
      </c>
    </row>
    <row r="68" spans="1:218" s="3" customFormat="1" ht="15" x14ac:dyDescent="0.25">
      <c r="A68" s="6" t="s">
        <v>39</v>
      </c>
      <c r="B68" s="6" t="s">
        <v>75</v>
      </c>
      <c r="C68" s="6" t="s">
        <v>72</v>
      </c>
      <c r="D68" s="4">
        <v>119</v>
      </c>
      <c r="E68" s="4">
        <v>213</v>
      </c>
      <c r="F68" s="117">
        <v>0</v>
      </c>
      <c r="G68" s="117">
        <v>0</v>
      </c>
      <c r="H68" s="117">
        <v>0</v>
      </c>
      <c r="I68" s="3">
        <f t="shared" si="0"/>
        <v>36</v>
      </c>
      <c r="HI68" s="63">
        <f t="shared" si="1"/>
        <v>0</v>
      </c>
      <c r="HJ68" s="63">
        <f t="shared" si="2"/>
        <v>0</v>
      </c>
    </row>
    <row r="69" spans="1:218" s="3" customFormat="1" ht="15" x14ac:dyDescent="0.25">
      <c r="A69" s="6" t="s">
        <v>39</v>
      </c>
      <c r="B69" s="6" t="s">
        <v>75</v>
      </c>
      <c r="C69" s="6" t="s">
        <v>72</v>
      </c>
      <c r="D69" s="4">
        <v>244</v>
      </c>
      <c r="E69" s="4">
        <v>221</v>
      </c>
      <c r="F69" s="117">
        <v>0</v>
      </c>
      <c r="G69" s="117">
        <v>0</v>
      </c>
      <c r="H69" s="117">
        <v>0</v>
      </c>
      <c r="I69" s="3">
        <f t="shared" si="0"/>
        <v>37</v>
      </c>
      <c r="HI69" s="63">
        <f t="shared" si="1"/>
        <v>0</v>
      </c>
      <c r="HJ69" s="63">
        <f t="shared" si="2"/>
        <v>0</v>
      </c>
    </row>
    <row r="70" spans="1:218" s="3" customFormat="1" ht="15" x14ac:dyDescent="0.25">
      <c r="A70" s="6" t="s">
        <v>39</v>
      </c>
      <c r="B70" s="6" t="s">
        <v>75</v>
      </c>
      <c r="C70" s="6" t="s">
        <v>72</v>
      </c>
      <c r="D70" s="4">
        <v>244</v>
      </c>
      <c r="E70" s="4">
        <v>226</v>
      </c>
      <c r="F70" s="117">
        <v>0</v>
      </c>
      <c r="G70" s="117">
        <v>0</v>
      </c>
      <c r="H70" s="117">
        <v>0</v>
      </c>
      <c r="I70" s="3">
        <f t="shared" si="0"/>
        <v>38</v>
      </c>
      <c r="HI70" s="63">
        <f t="shared" si="1"/>
        <v>0</v>
      </c>
      <c r="HJ70" s="63">
        <f t="shared" si="2"/>
        <v>0</v>
      </c>
    </row>
    <row r="71" spans="1:218" s="3" customFormat="1" ht="15" x14ac:dyDescent="0.25">
      <c r="A71" s="6" t="s">
        <v>39</v>
      </c>
      <c r="B71" s="6" t="s">
        <v>75</v>
      </c>
      <c r="C71" s="6" t="s">
        <v>72</v>
      </c>
      <c r="D71" s="4">
        <v>244</v>
      </c>
      <c r="E71" s="4">
        <v>346</v>
      </c>
      <c r="F71" s="117">
        <v>0</v>
      </c>
      <c r="G71" s="117">
        <v>0</v>
      </c>
      <c r="H71" s="117">
        <v>0</v>
      </c>
      <c r="I71" s="3">
        <f t="shared" si="0"/>
        <v>39</v>
      </c>
      <c r="HI71" s="63">
        <f t="shared" si="1"/>
        <v>0</v>
      </c>
      <c r="HJ71" s="63">
        <f t="shared" si="2"/>
        <v>0</v>
      </c>
    </row>
    <row r="72" spans="1:218" s="3" customFormat="1" ht="15" hidden="1" x14ac:dyDescent="0.25">
      <c r="A72" s="6"/>
      <c r="B72" s="6"/>
      <c r="C72" s="6"/>
      <c r="D72" s="4"/>
      <c r="E72" s="4"/>
      <c r="F72" s="5"/>
      <c r="G72" s="44"/>
      <c r="H72" s="44"/>
      <c r="HI72" s="63">
        <f t="shared" si="1"/>
        <v>0</v>
      </c>
      <c r="HJ72" s="63">
        <f t="shared" si="2"/>
        <v>0</v>
      </c>
    </row>
    <row r="73" spans="1:218" s="3" customFormat="1" ht="15" hidden="1" x14ac:dyDescent="0.25">
      <c r="A73" s="6"/>
      <c r="B73" s="6"/>
      <c r="C73" s="6"/>
      <c r="D73" s="4"/>
      <c r="E73" s="4"/>
      <c r="F73" s="5"/>
      <c r="G73" s="44"/>
      <c r="H73" s="44"/>
      <c r="HI73" s="63">
        <f t="shared" si="1"/>
        <v>0</v>
      </c>
      <c r="HJ73" s="63">
        <f t="shared" si="2"/>
        <v>0</v>
      </c>
    </row>
    <row r="74" spans="1:218" s="3" customFormat="1" ht="15" hidden="1" x14ac:dyDescent="0.25">
      <c r="A74" s="6"/>
      <c r="B74" s="6"/>
      <c r="C74" s="6"/>
      <c r="D74" s="4"/>
      <c r="E74" s="4"/>
      <c r="F74" s="5"/>
      <c r="G74" s="44"/>
      <c r="H74" s="44"/>
      <c r="HI74" s="63">
        <f t="shared" si="1"/>
        <v>0</v>
      </c>
      <c r="HJ74" s="63">
        <f t="shared" si="2"/>
        <v>0</v>
      </c>
    </row>
    <row r="75" spans="1:218" s="3" customFormat="1" ht="15" hidden="1" x14ac:dyDescent="0.25">
      <c r="A75" s="6"/>
      <c r="B75" s="6"/>
      <c r="C75" s="6"/>
      <c r="D75" s="4"/>
      <c r="E75" s="4"/>
      <c r="F75" s="5"/>
      <c r="G75" s="44"/>
      <c r="H75" s="44"/>
      <c r="HI75" s="63">
        <f t="shared" si="1"/>
        <v>0</v>
      </c>
      <c r="HJ75" s="63">
        <f t="shared" si="2"/>
        <v>0</v>
      </c>
    </row>
    <row r="76" spans="1:218" s="3" customFormat="1" ht="15" hidden="1" x14ac:dyDescent="0.25">
      <c r="A76" s="6"/>
      <c r="B76" s="6"/>
      <c r="C76" s="6"/>
      <c r="D76" s="4"/>
      <c r="E76" s="4"/>
      <c r="F76" s="5"/>
      <c r="G76" s="44"/>
      <c r="H76" s="44"/>
      <c r="HI76" s="63">
        <f t="shared" si="1"/>
        <v>0</v>
      </c>
      <c r="HJ76" s="63">
        <f t="shared" si="2"/>
        <v>0</v>
      </c>
    </row>
    <row r="77" spans="1:218" s="3" customFormat="1" ht="15" hidden="1" x14ac:dyDescent="0.25">
      <c r="A77" s="6"/>
      <c r="B77" s="6"/>
      <c r="C77" s="6"/>
      <c r="D77" s="4"/>
      <c r="E77" s="4"/>
      <c r="F77" s="5"/>
      <c r="G77" s="44"/>
      <c r="H77" s="44"/>
      <c r="HI77" s="63">
        <f t="shared" si="1"/>
        <v>0</v>
      </c>
      <c r="HJ77" s="63">
        <f t="shared" si="2"/>
        <v>0</v>
      </c>
    </row>
    <row r="78" spans="1:218" s="3" customFormat="1" ht="15" hidden="1" x14ac:dyDescent="0.25">
      <c r="A78" s="6"/>
      <c r="B78" s="6"/>
      <c r="C78" s="6"/>
      <c r="D78" s="4"/>
      <c r="E78" s="4"/>
      <c r="F78" s="5"/>
      <c r="G78" s="44"/>
      <c r="H78" s="44"/>
      <c r="HI78" s="63">
        <f t="shared" si="1"/>
        <v>0</v>
      </c>
      <c r="HJ78" s="63">
        <f t="shared" si="2"/>
        <v>0</v>
      </c>
    </row>
    <row r="79" spans="1:218" s="3" customFormat="1" ht="15" hidden="1" x14ac:dyDescent="0.25">
      <c r="A79" s="6"/>
      <c r="B79" s="6"/>
      <c r="C79" s="6"/>
      <c r="D79" s="4"/>
      <c r="E79" s="4"/>
      <c r="F79" s="5"/>
      <c r="G79" s="44"/>
      <c r="H79" s="44"/>
      <c r="HI79" s="63">
        <f t="shared" si="1"/>
        <v>0</v>
      </c>
      <c r="HJ79" s="63">
        <f t="shared" si="2"/>
        <v>0</v>
      </c>
    </row>
    <row r="80" spans="1:218" s="3" customFormat="1" ht="15" hidden="1" x14ac:dyDescent="0.25">
      <c r="A80" s="6"/>
      <c r="B80" s="6"/>
      <c r="C80" s="6"/>
      <c r="D80" s="4"/>
      <c r="E80" s="4"/>
      <c r="F80" s="5"/>
      <c r="G80" s="44"/>
      <c r="H80" s="44"/>
      <c r="HI80" s="63"/>
      <c r="HJ80" s="63"/>
    </row>
    <row r="81" spans="1:218" s="3" customFormat="1" ht="15" hidden="1" x14ac:dyDescent="0.25">
      <c r="A81" s="6"/>
      <c r="B81" s="6"/>
      <c r="C81" s="6"/>
      <c r="D81" s="4"/>
      <c r="E81" s="4"/>
      <c r="F81" s="5"/>
      <c r="G81" s="44"/>
      <c r="H81" s="44"/>
      <c r="HI81" s="63">
        <f t="shared" si="1"/>
        <v>0</v>
      </c>
      <c r="HJ81" s="63">
        <f t="shared" si="2"/>
        <v>0</v>
      </c>
    </row>
    <row r="82" spans="1:218" s="3" customFormat="1" ht="15" hidden="1" x14ac:dyDescent="0.25">
      <c r="A82" s="6"/>
      <c r="B82" s="6"/>
      <c r="C82" s="6"/>
      <c r="D82" s="4"/>
      <c r="E82" s="4"/>
      <c r="F82" s="5"/>
      <c r="G82" s="44"/>
      <c r="H82" s="44"/>
    </row>
    <row r="83" spans="1:218" s="3" customFormat="1" ht="15" x14ac:dyDescent="0.25">
      <c r="A83" s="141" t="s">
        <v>45</v>
      </c>
      <c r="B83" s="141"/>
      <c r="C83" s="64"/>
      <c r="D83" s="36"/>
      <c r="E83" s="37"/>
      <c r="F83" s="38"/>
      <c r="G83" s="37"/>
      <c r="H83" s="37"/>
    </row>
    <row r="84" spans="1:218" s="41" customFormat="1" ht="15" x14ac:dyDescent="0.25">
      <c r="A84" s="7" t="s">
        <v>39</v>
      </c>
      <c r="B84" s="7" t="s">
        <v>75</v>
      </c>
      <c r="C84" s="7" t="s">
        <v>76</v>
      </c>
      <c r="D84" s="39">
        <v>110</v>
      </c>
      <c r="E84" s="39" t="s">
        <v>20</v>
      </c>
      <c r="F84" s="119">
        <f>F33+F34+F35+F36+F37+F38+F39</f>
        <v>0</v>
      </c>
      <c r="G84" s="119">
        <f t="shared" ref="G84:H84" si="3">G33+G34+G35+G36+G37+G38+G39</f>
        <v>0</v>
      </c>
      <c r="H84" s="119">
        <f t="shared" si="3"/>
        <v>0</v>
      </c>
      <c r="HI84" s="63">
        <f t="shared" ref="HI84:HI96" si="4">F84-G84</f>
        <v>0</v>
      </c>
      <c r="HJ84" s="63">
        <f t="shared" ref="HJ84:HJ96" si="5">F84-H84</f>
        <v>0</v>
      </c>
    </row>
    <row r="85" spans="1:218" s="41" customFormat="1" ht="15" x14ac:dyDescent="0.25">
      <c r="A85" s="7" t="s">
        <v>39</v>
      </c>
      <c r="B85" s="7" t="s">
        <v>75</v>
      </c>
      <c r="C85" s="7" t="s">
        <v>76</v>
      </c>
      <c r="D85" s="39">
        <v>240</v>
      </c>
      <c r="E85" s="39" t="s">
        <v>20</v>
      </c>
      <c r="F85" s="119">
        <f>F40+F41+F42+F43+F44+F45+F46+F47+F48+F49</f>
        <v>0</v>
      </c>
      <c r="G85" s="119">
        <f t="shared" ref="G85:H85" si="6">G40+G41+G42+G43+G44+G45+G46+G47+G48+G49</f>
        <v>0</v>
      </c>
      <c r="H85" s="119">
        <f t="shared" si="6"/>
        <v>0</v>
      </c>
      <c r="HI85" s="63">
        <f t="shared" si="4"/>
        <v>0</v>
      </c>
      <c r="HJ85" s="63">
        <f t="shared" si="5"/>
        <v>0</v>
      </c>
    </row>
    <row r="86" spans="1:218" s="41" customFormat="1" ht="15" x14ac:dyDescent="0.25">
      <c r="A86" s="7" t="s">
        <v>39</v>
      </c>
      <c r="B86" s="7" t="s">
        <v>75</v>
      </c>
      <c r="C86" s="7" t="s">
        <v>76</v>
      </c>
      <c r="D86" s="39">
        <v>850</v>
      </c>
      <c r="E86" s="39" t="s">
        <v>20</v>
      </c>
      <c r="F86" s="119">
        <f>F50+F51</f>
        <v>0</v>
      </c>
      <c r="G86" s="119">
        <f t="shared" ref="G86:H86" si="7">G50+G51</f>
        <v>0</v>
      </c>
      <c r="H86" s="119">
        <f t="shared" si="7"/>
        <v>0</v>
      </c>
      <c r="HI86" s="63">
        <f t="shared" si="4"/>
        <v>0</v>
      </c>
      <c r="HJ86" s="63">
        <f t="shared" si="5"/>
        <v>0</v>
      </c>
    </row>
    <row r="87" spans="1:218" s="41" customFormat="1" ht="15" x14ac:dyDescent="0.25">
      <c r="A87" s="7" t="s">
        <v>39</v>
      </c>
      <c r="B87" s="7" t="s">
        <v>75</v>
      </c>
      <c r="C87" s="7" t="s">
        <v>71</v>
      </c>
      <c r="D87" s="39">
        <v>110</v>
      </c>
      <c r="E87" s="39" t="s">
        <v>20</v>
      </c>
      <c r="F87" s="119">
        <f>F52+F53+F54+F55+F56+F57+F58+F59</f>
        <v>0</v>
      </c>
      <c r="G87" s="119">
        <f t="shared" ref="G87:H87" si="8">G52+G53+G54+G55+G56+G57+G58+G59</f>
        <v>0</v>
      </c>
      <c r="H87" s="119">
        <f t="shared" si="8"/>
        <v>0</v>
      </c>
      <c r="HI87" s="63">
        <f t="shared" si="4"/>
        <v>0</v>
      </c>
      <c r="HJ87" s="63">
        <f t="shared" si="5"/>
        <v>0</v>
      </c>
    </row>
    <row r="88" spans="1:218" s="41" customFormat="1" ht="15" x14ac:dyDescent="0.25">
      <c r="A88" s="7" t="s">
        <v>39</v>
      </c>
      <c r="B88" s="7" t="s">
        <v>75</v>
      </c>
      <c r="C88" s="7" t="s">
        <v>71</v>
      </c>
      <c r="D88" s="39">
        <v>240</v>
      </c>
      <c r="E88" s="39" t="s">
        <v>20</v>
      </c>
      <c r="F88" s="119">
        <f>F60+F61+F62</f>
        <v>0</v>
      </c>
      <c r="G88" s="119">
        <f t="shared" ref="G88:H88" si="9">G60+G61+G62</f>
        <v>0</v>
      </c>
      <c r="H88" s="119">
        <f t="shared" si="9"/>
        <v>0</v>
      </c>
      <c r="HI88" s="63"/>
      <c r="HJ88" s="63"/>
    </row>
    <row r="89" spans="1:218" s="41" customFormat="1" ht="15" x14ac:dyDescent="0.25">
      <c r="A89" s="7" t="s">
        <v>39</v>
      </c>
      <c r="B89" s="7" t="s">
        <v>75</v>
      </c>
      <c r="C89" s="7" t="s">
        <v>72</v>
      </c>
      <c r="D89" s="39">
        <v>110</v>
      </c>
      <c r="E89" s="39" t="s">
        <v>20</v>
      </c>
      <c r="F89" s="119">
        <f>F63+F64+F65+F66+F67+F68</f>
        <v>0</v>
      </c>
      <c r="G89" s="119">
        <f t="shared" ref="G89:H89" si="10">G63+G64+G65+G66+G67+G68</f>
        <v>0</v>
      </c>
      <c r="H89" s="119">
        <f t="shared" si="10"/>
        <v>0</v>
      </c>
      <c r="HI89" s="63"/>
      <c r="HJ89" s="63"/>
    </row>
    <row r="90" spans="1:218" s="41" customFormat="1" ht="15" x14ac:dyDescent="0.25">
      <c r="A90" s="7" t="s">
        <v>39</v>
      </c>
      <c r="B90" s="7" t="s">
        <v>75</v>
      </c>
      <c r="C90" s="7" t="s">
        <v>72</v>
      </c>
      <c r="D90" s="39">
        <v>240</v>
      </c>
      <c r="E90" s="39" t="s">
        <v>20</v>
      </c>
      <c r="F90" s="119">
        <f>F69+F70+F71</f>
        <v>0</v>
      </c>
      <c r="G90" s="119">
        <f t="shared" ref="G90:H90" si="11">G69+G70+G71</f>
        <v>0</v>
      </c>
      <c r="H90" s="119">
        <f t="shared" si="11"/>
        <v>0</v>
      </c>
      <c r="HI90" s="63">
        <f t="shared" si="4"/>
        <v>0</v>
      </c>
      <c r="HJ90" s="63">
        <f t="shared" si="5"/>
        <v>0</v>
      </c>
    </row>
    <row r="91" spans="1:218" s="41" customFormat="1" ht="15" hidden="1" x14ac:dyDescent="0.25">
      <c r="A91" s="7"/>
      <c r="B91" s="7"/>
      <c r="C91" s="7"/>
      <c r="D91" s="39"/>
      <c r="E91" s="39"/>
      <c r="F91" s="119"/>
      <c r="G91" s="119"/>
      <c r="H91" s="119"/>
      <c r="HI91" s="63">
        <f t="shared" si="4"/>
        <v>0</v>
      </c>
      <c r="HJ91" s="63">
        <f t="shared" si="5"/>
        <v>0</v>
      </c>
    </row>
    <row r="92" spans="1:218" s="41" customFormat="1" ht="15" hidden="1" x14ac:dyDescent="0.25">
      <c r="A92" s="7"/>
      <c r="B92" s="7"/>
      <c r="C92" s="7"/>
      <c r="D92" s="39"/>
      <c r="E92" s="39"/>
      <c r="F92" s="119"/>
      <c r="G92" s="119"/>
      <c r="H92" s="119"/>
      <c r="HI92" s="63">
        <f t="shared" si="4"/>
        <v>0</v>
      </c>
      <c r="HJ92" s="63">
        <f t="shared" si="5"/>
        <v>0</v>
      </c>
    </row>
    <row r="93" spans="1:218" s="41" customFormat="1" ht="15" hidden="1" x14ac:dyDescent="0.25">
      <c r="A93" s="7"/>
      <c r="B93" s="7"/>
      <c r="C93" s="7"/>
      <c r="D93" s="39"/>
      <c r="E93" s="39"/>
      <c r="F93" s="119"/>
      <c r="G93" s="119"/>
      <c r="H93" s="119"/>
      <c r="HI93" s="63">
        <f t="shared" si="4"/>
        <v>0</v>
      </c>
      <c r="HJ93" s="63">
        <f t="shared" si="5"/>
        <v>0</v>
      </c>
    </row>
    <row r="94" spans="1:218" s="41" customFormat="1" ht="15" hidden="1" x14ac:dyDescent="0.25">
      <c r="A94" s="7"/>
      <c r="B94" s="7"/>
      <c r="C94" s="7"/>
      <c r="D94" s="39"/>
      <c r="E94" s="39"/>
      <c r="F94" s="119"/>
      <c r="G94" s="119"/>
      <c r="H94" s="119"/>
      <c r="HI94" s="63"/>
      <c r="HJ94" s="63"/>
    </row>
    <row r="95" spans="1:218" s="41" customFormat="1" ht="15" hidden="1" x14ac:dyDescent="0.25">
      <c r="A95" s="7"/>
      <c r="B95" s="7"/>
      <c r="C95" s="7"/>
      <c r="D95" s="39"/>
      <c r="E95" s="39"/>
      <c r="F95" s="119"/>
      <c r="G95" s="119"/>
      <c r="H95" s="119"/>
      <c r="HI95" s="63"/>
      <c r="HJ95" s="63"/>
    </row>
    <row r="96" spans="1:218" s="41" customFormat="1" ht="15" hidden="1" x14ac:dyDescent="0.25">
      <c r="A96" s="7"/>
      <c r="B96" s="7"/>
      <c r="C96" s="7"/>
      <c r="D96" s="39"/>
      <c r="E96" s="39"/>
      <c r="F96" s="119"/>
      <c r="G96" s="119"/>
      <c r="H96" s="119"/>
      <c r="HI96" s="63">
        <f t="shared" si="4"/>
        <v>0</v>
      </c>
      <c r="HJ96" s="63">
        <f t="shared" si="5"/>
        <v>0</v>
      </c>
    </row>
    <row r="97" spans="1:10" s="41" customFormat="1" ht="14.25" hidden="1" x14ac:dyDescent="0.25">
      <c r="A97" s="7"/>
      <c r="B97" s="7"/>
      <c r="C97" s="7"/>
      <c r="D97" s="39"/>
      <c r="E97" s="39"/>
      <c r="F97" s="119"/>
      <c r="G97" s="119"/>
      <c r="H97" s="119"/>
    </row>
    <row r="98" spans="1:10" s="43" customFormat="1" ht="14.25" x14ac:dyDescent="0.2">
      <c r="A98" s="42"/>
      <c r="B98" s="42"/>
      <c r="C98" s="65"/>
      <c r="D98" s="42"/>
      <c r="E98" s="29" t="s">
        <v>19</v>
      </c>
      <c r="F98" s="119">
        <f>SUM(F84:F97)</f>
        <v>0</v>
      </c>
      <c r="G98" s="119">
        <f>SUM(G84:G97)</f>
        <v>0</v>
      </c>
      <c r="H98" s="119">
        <f>SUM(H84:H97)</f>
        <v>0</v>
      </c>
      <c r="I98" s="43">
        <v>29292561.93</v>
      </c>
    </row>
    <row r="99" spans="1:10" s="53" customFormat="1" ht="9.75" customHeight="1" x14ac:dyDescent="0.25">
      <c r="A99" s="66"/>
      <c r="B99" s="66"/>
      <c r="C99" s="66"/>
      <c r="D99" s="66"/>
      <c r="E99" s="50"/>
      <c r="I99" s="52"/>
      <c r="J99" s="52"/>
    </row>
    <row r="100" spans="1:10" s="1" customFormat="1" ht="15" hidden="1" x14ac:dyDescent="0.25">
      <c r="A100" s="67"/>
      <c r="B100" s="67"/>
      <c r="C100" s="67"/>
      <c r="D100" s="67"/>
      <c r="E100" s="47"/>
      <c r="F100" s="56"/>
      <c r="H100" s="56"/>
      <c r="I100" s="48"/>
    </row>
    <row r="101" spans="1:10" ht="6.75" customHeight="1" x14ac:dyDescent="0.2">
      <c r="A101" s="109"/>
      <c r="B101" s="109"/>
      <c r="C101" s="109"/>
      <c r="D101" s="109"/>
      <c r="E101" s="23"/>
      <c r="F101" s="109"/>
      <c r="G101" s="109"/>
      <c r="H101" s="109"/>
      <c r="I101" s="24"/>
    </row>
    <row r="102" spans="1:10" ht="12.75" customHeight="1" x14ac:dyDescent="0.2">
      <c r="A102" s="128" t="s">
        <v>34</v>
      </c>
      <c r="B102" s="128"/>
      <c r="C102" s="128"/>
      <c r="D102" s="128"/>
      <c r="E102" s="128"/>
      <c r="F102" s="128"/>
      <c r="G102" s="128"/>
      <c r="H102" s="128"/>
      <c r="I102" s="24"/>
      <c r="J102" s="24"/>
    </row>
    <row r="103" spans="1:10" ht="12.75" customHeight="1" x14ac:dyDescent="0.2">
      <c r="A103" s="128" t="s">
        <v>35</v>
      </c>
      <c r="B103" s="128"/>
      <c r="C103" s="128"/>
      <c r="D103" s="128"/>
      <c r="E103" s="128"/>
      <c r="F103" s="128"/>
      <c r="G103" s="128"/>
      <c r="H103" s="128"/>
    </row>
    <row r="104" spans="1:10" ht="12.75" customHeight="1" x14ac:dyDescent="0.2">
      <c r="A104" s="109"/>
      <c r="B104" s="109"/>
      <c r="C104" s="109"/>
      <c r="D104" s="109"/>
      <c r="E104" s="23"/>
      <c r="F104" s="109"/>
      <c r="G104" s="109"/>
      <c r="H104" s="109"/>
    </row>
    <row r="105" spans="1:10" ht="17.25" customHeight="1" x14ac:dyDescent="0.25">
      <c r="A105" s="109"/>
      <c r="B105" s="109"/>
      <c r="C105" s="109"/>
      <c r="D105" s="109"/>
      <c r="E105" s="23"/>
      <c r="F105" s="55"/>
      <c r="G105" s="55"/>
      <c r="H105" s="54"/>
    </row>
    <row r="106" spans="1:10" ht="15.75" x14ac:dyDescent="0.25">
      <c r="F106" s="55"/>
      <c r="G106" s="55"/>
      <c r="H106" s="54"/>
    </row>
    <row r="108" spans="1:10" x14ac:dyDescent="0.2">
      <c r="E108" s="16"/>
    </row>
    <row r="109" spans="1:10" x14ac:dyDescent="0.2">
      <c r="E109" s="16"/>
      <c r="F109" s="46"/>
    </row>
    <row r="110" spans="1:10" x14ac:dyDescent="0.2">
      <c r="E110" s="16"/>
      <c r="F110" s="46"/>
    </row>
    <row r="111" spans="1:10" x14ac:dyDescent="0.2">
      <c r="E111" s="16"/>
      <c r="F111" s="59"/>
    </row>
    <row r="112" spans="1:10" x14ac:dyDescent="0.2">
      <c r="E112" s="16"/>
    </row>
    <row r="113" spans="5:8" x14ac:dyDescent="0.2">
      <c r="E113" s="16"/>
    </row>
    <row r="114" spans="5:8" x14ac:dyDescent="0.2">
      <c r="E114" s="16"/>
      <c r="H114" s="59"/>
    </row>
    <row r="115" spans="5:8" x14ac:dyDescent="0.2">
      <c r="E115" s="16"/>
      <c r="F115" s="59"/>
      <c r="G115" s="59"/>
    </row>
    <row r="116" spans="5:8" x14ac:dyDescent="0.2">
      <c r="E116" s="16"/>
    </row>
    <row r="117" spans="5:8" x14ac:dyDescent="0.2">
      <c r="E117" s="16"/>
    </row>
    <row r="118" spans="5:8" x14ac:dyDescent="0.2">
      <c r="E118" s="16"/>
    </row>
    <row r="119" spans="5:8" x14ac:dyDescent="0.2">
      <c r="E119" s="16"/>
    </row>
    <row r="120" spans="5:8" x14ac:dyDescent="0.2">
      <c r="E120" s="16"/>
    </row>
    <row r="121" spans="5:8" x14ac:dyDescent="0.2">
      <c r="E121" s="16"/>
    </row>
  </sheetData>
  <autoFilter ref="B31:E98"/>
  <mergeCells count="17">
    <mergeCell ref="A83:B83"/>
    <mergeCell ref="A102:H102"/>
    <mergeCell ref="A103:H103"/>
    <mergeCell ref="A16:H16"/>
    <mergeCell ref="A18:H18"/>
    <mergeCell ref="C20:F20"/>
    <mergeCell ref="D22:F22"/>
    <mergeCell ref="A26:H26"/>
    <mergeCell ref="A28:D29"/>
    <mergeCell ref="E28:E30"/>
    <mergeCell ref="F28:H28"/>
    <mergeCell ref="A15:H15"/>
    <mergeCell ref="F2:H2"/>
    <mergeCell ref="F5:H5"/>
    <mergeCell ref="F6:H6"/>
    <mergeCell ref="F7:H7"/>
    <mergeCell ref="F9:G9"/>
  </mergeCells>
  <printOptions horizontalCentered="1"/>
  <pageMargins left="0.78740157480314965" right="0.19685039370078741" top="0.19685039370078741" bottom="0.19685039370078741" header="0" footer="0"/>
  <pageSetup paperSize="9"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82"/>
  <sheetViews>
    <sheetView showGridLines="0" tabSelected="1" view="pageBreakPreview" topLeftCell="Z39" zoomScale="80" zoomScaleNormal="90" zoomScaleSheetLayoutView="80" workbookViewId="0">
      <selection activeCell="BA81" sqref="BA81"/>
    </sheetView>
  </sheetViews>
  <sheetFormatPr defaultColWidth="9.140625" defaultRowHeight="12.75" x14ac:dyDescent="0.2"/>
  <cols>
    <col min="1" max="1" width="44.28515625" style="16" customWidth="1"/>
    <col min="2" max="2" width="7.140625" style="16" customWidth="1"/>
    <col min="3" max="3" width="10.140625" style="16" customWidth="1"/>
    <col min="4" max="4" width="11.7109375" style="16" customWidth="1"/>
    <col min="5" max="5" width="16" style="16" customWidth="1"/>
    <col min="6" max="6" width="10.85546875" style="16" customWidth="1"/>
    <col min="7" max="7" width="16" style="16" customWidth="1"/>
    <col min="8" max="8" width="19.85546875" style="16" customWidth="1"/>
    <col min="9" max="9" width="20.140625" style="16" customWidth="1"/>
    <col min="10" max="10" width="20" style="16" customWidth="1"/>
    <col min="11" max="11" width="27.7109375" style="16" customWidth="1"/>
    <col min="12" max="217" width="9.140625" style="16" customWidth="1"/>
    <col min="218" max="16384" width="9.140625" style="16"/>
  </cols>
  <sheetData>
    <row r="1" spans="1:11" ht="12.75" customHeight="1" x14ac:dyDescent="0.2">
      <c r="A1" s="13"/>
      <c r="B1" s="13"/>
      <c r="C1" s="15"/>
      <c r="D1" s="15"/>
      <c r="E1" s="15"/>
      <c r="F1" s="15"/>
      <c r="G1" s="15"/>
      <c r="H1" s="109"/>
    </row>
    <row r="2" spans="1:11" ht="15" customHeight="1" x14ac:dyDescent="0.2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57" t="s">
        <v>46</v>
      </c>
    </row>
    <row r="3" spans="1:11" ht="12" customHeight="1" x14ac:dyDescent="0.2">
      <c r="A3" s="17"/>
      <c r="B3" s="17"/>
      <c r="C3" s="19"/>
      <c r="D3" s="19"/>
      <c r="E3" s="19"/>
      <c r="F3" s="19"/>
      <c r="G3" s="19"/>
      <c r="H3" s="19"/>
    </row>
    <row r="4" spans="1:11" ht="15" x14ac:dyDescent="0.2">
      <c r="A4" s="140" t="s">
        <v>4</v>
      </c>
      <c r="B4" s="140" t="s">
        <v>5</v>
      </c>
      <c r="C4" s="140" t="s">
        <v>10</v>
      </c>
      <c r="D4" s="140"/>
      <c r="E4" s="140"/>
      <c r="F4" s="140"/>
      <c r="G4" s="137" t="s">
        <v>85</v>
      </c>
      <c r="H4" s="148" t="s">
        <v>29</v>
      </c>
      <c r="I4" s="148"/>
      <c r="J4" s="148"/>
    </row>
    <row r="5" spans="1:11" s="1" customFormat="1" ht="42.75" customHeight="1" x14ac:dyDescent="0.25">
      <c r="A5" s="140"/>
      <c r="B5" s="140"/>
      <c r="C5" s="140"/>
      <c r="D5" s="140"/>
      <c r="E5" s="140"/>
      <c r="F5" s="140"/>
      <c r="G5" s="138"/>
      <c r="H5" s="94" t="s">
        <v>92</v>
      </c>
      <c r="I5" s="94" t="s">
        <v>93</v>
      </c>
      <c r="J5" s="94" t="s">
        <v>94</v>
      </c>
    </row>
    <row r="6" spans="1:11" s="1" customFormat="1" ht="45" x14ac:dyDescent="0.25">
      <c r="A6" s="140"/>
      <c r="B6" s="140"/>
      <c r="C6" s="113" t="s">
        <v>6</v>
      </c>
      <c r="D6" s="113" t="s">
        <v>7</v>
      </c>
      <c r="E6" s="111" t="s">
        <v>8</v>
      </c>
      <c r="F6" s="111" t="s">
        <v>9</v>
      </c>
      <c r="G6" s="139"/>
      <c r="H6" s="110" t="s">
        <v>11</v>
      </c>
      <c r="I6" s="26" t="s">
        <v>30</v>
      </c>
      <c r="J6" s="26" t="s">
        <v>30</v>
      </c>
    </row>
    <row r="7" spans="1:11" s="3" customFormat="1" ht="15" x14ac:dyDescent="0.25">
      <c r="A7" s="34">
        <v>1</v>
      </c>
      <c r="B7" s="27">
        <v>2</v>
      </c>
      <c r="C7" s="27" t="s">
        <v>36</v>
      </c>
      <c r="D7" s="27" t="s">
        <v>37</v>
      </c>
      <c r="E7" s="27">
        <v>5</v>
      </c>
      <c r="F7" s="27">
        <v>6</v>
      </c>
      <c r="G7" s="27">
        <v>7</v>
      </c>
      <c r="H7" s="27">
        <v>8</v>
      </c>
      <c r="I7" s="28">
        <v>9</v>
      </c>
      <c r="J7" s="28">
        <v>10</v>
      </c>
    </row>
    <row r="8" spans="1:11" s="3" customFormat="1" ht="15" customHeight="1" x14ac:dyDescent="0.25">
      <c r="A8" s="58" t="s">
        <v>48</v>
      </c>
      <c r="B8" s="100"/>
      <c r="C8" s="6" t="s">
        <v>39</v>
      </c>
      <c r="D8" s="6" t="s">
        <v>75</v>
      </c>
      <c r="E8" s="6" t="s">
        <v>76</v>
      </c>
      <c r="F8" s="4" t="s">
        <v>40</v>
      </c>
      <c r="G8" s="4">
        <v>211</v>
      </c>
      <c r="H8" s="117">
        <f>'Изменения 1'!F33</f>
        <v>0</v>
      </c>
      <c r="I8" s="118">
        <f>'Изменения 1'!G33</f>
        <v>0</v>
      </c>
      <c r="J8" s="118">
        <f>'Изменения 1'!H33</f>
        <v>0</v>
      </c>
    </row>
    <row r="9" spans="1:11" s="3" customFormat="1" ht="29.25" customHeight="1" x14ac:dyDescent="0.25">
      <c r="A9" s="58" t="s">
        <v>56</v>
      </c>
      <c r="B9" s="100"/>
      <c r="C9" s="6" t="s">
        <v>39</v>
      </c>
      <c r="D9" s="6" t="s">
        <v>75</v>
      </c>
      <c r="E9" s="6" t="s">
        <v>76</v>
      </c>
      <c r="F9" s="4" t="s">
        <v>40</v>
      </c>
      <c r="G9" s="4">
        <v>266</v>
      </c>
      <c r="H9" s="117">
        <f>'Изменения 1'!F34</f>
        <v>0</v>
      </c>
      <c r="I9" s="118">
        <f>'Изменения 1'!G34</f>
        <v>0</v>
      </c>
      <c r="J9" s="118">
        <f>'Изменения 1'!H34</f>
        <v>0</v>
      </c>
    </row>
    <row r="10" spans="1:11" s="3" customFormat="1" ht="30" customHeight="1" x14ac:dyDescent="0.25">
      <c r="A10" s="58" t="s">
        <v>51</v>
      </c>
      <c r="B10" s="100"/>
      <c r="C10" s="6" t="s">
        <v>39</v>
      </c>
      <c r="D10" s="6" t="s">
        <v>75</v>
      </c>
      <c r="E10" s="6" t="s">
        <v>76</v>
      </c>
      <c r="F10" s="4" t="s">
        <v>41</v>
      </c>
      <c r="G10" s="4">
        <v>214</v>
      </c>
      <c r="H10" s="117">
        <f>'Изменения 1'!F35</f>
        <v>0</v>
      </c>
      <c r="I10" s="118">
        <f>'Изменения 1'!G35</f>
        <v>0</v>
      </c>
      <c r="J10" s="118">
        <f>'Изменения 1'!H35</f>
        <v>0</v>
      </c>
    </row>
    <row r="11" spans="1:11" s="3" customFormat="1" ht="15" hidden="1" customHeight="1" x14ac:dyDescent="0.25">
      <c r="A11" s="58" t="s">
        <v>53</v>
      </c>
      <c r="B11" s="100"/>
      <c r="C11" s="6" t="s">
        <v>39</v>
      </c>
      <c r="D11" s="6" t="s">
        <v>75</v>
      </c>
      <c r="E11" s="6" t="s">
        <v>76</v>
      </c>
      <c r="F11" s="4" t="s">
        <v>41</v>
      </c>
      <c r="G11" s="4">
        <v>222</v>
      </c>
      <c r="H11" s="117">
        <f>'Изменения 1'!F36</f>
        <v>0</v>
      </c>
      <c r="I11" s="118">
        <f>'Изменения 1'!G36</f>
        <v>0</v>
      </c>
      <c r="J11" s="118">
        <f>'Изменения 1'!H36</f>
        <v>0</v>
      </c>
    </row>
    <row r="12" spans="1:11" s="3" customFormat="1" ht="15" customHeight="1" x14ac:dyDescent="0.25">
      <c r="A12" s="58" t="s">
        <v>55</v>
      </c>
      <c r="B12" s="100"/>
      <c r="C12" s="6" t="s">
        <v>39</v>
      </c>
      <c r="D12" s="6" t="s">
        <v>75</v>
      </c>
      <c r="E12" s="6" t="s">
        <v>76</v>
      </c>
      <c r="F12" s="4" t="s">
        <v>41</v>
      </c>
      <c r="G12" s="4">
        <v>226</v>
      </c>
      <c r="H12" s="117">
        <f>'Изменения 1'!F37</f>
        <v>0</v>
      </c>
      <c r="I12" s="118">
        <f>'Изменения 1'!G37</f>
        <v>0</v>
      </c>
      <c r="J12" s="118">
        <f>'Изменения 1'!H37</f>
        <v>0</v>
      </c>
    </row>
    <row r="13" spans="1:11" s="3" customFormat="1" ht="32.25" hidden="1" customHeight="1" x14ac:dyDescent="0.25">
      <c r="A13" s="58" t="s">
        <v>56</v>
      </c>
      <c r="B13" s="100"/>
      <c r="C13" s="6" t="s">
        <v>39</v>
      </c>
      <c r="D13" s="6" t="s">
        <v>75</v>
      </c>
      <c r="E13" s="6" t="s">
        <v>76</v>
      </c>
      <c r="F13" s="4" t="s">
        <v>41</v>
      </c>
      <c r="G13" s="4">
        <v>266</v>
      </c>
      <c r="H13" s="117">
        <f>'Изменения 1'!F38</f>
        <v>0</v>
      </c>
      <c r="I13" s="118">
        <f>'Изменения 1'!G38</f>
        <v>0</v>
      </c>
      <c r="J13" s="118">
        <f>'Изменения 1'!H38</f>
        <v>0</v>
      </c>
    </row>
    <row r="14" spans="1:11" s="3" customFormat="1" ht="15" customHeight="1" x14ac:dyDescent="0.25">
      <c r="A14" s="58" t="s">
        <v>50</v>
      </c>
      <c r="B14" s="100"/>
      <c r="C14" s="6" t="s">
        <v>39</v>
      </c>
      <c r="D14" s="6" t="s">
        <v>75</v>
      </c>
      <c r="E14" s="6" t="s">
        <v>76</v>
      </c>
      <c r="F14" s="4" t="s">
        <v>42</v>
      </c>
      <c r="G14" s="4">
        <v>213</v>
      </c>
      <c r="H14" s="117">
        <f>'Изменения 1'!F39</f>
        <v>0</v>
      </c>
      <c r="I14" s="118">
        <f>'Изменения 1'!G39</f>
        <v>0</v>
      </c>
      <c r="J14" s="118">
        <f>'Изменения 1'!H39</f>
        <v>0</v>
      </c>
    </row>
    <row r="15" spans="1:11" s="3" customFormat="1" ht="15" hidden="1" customHeight="1" x14ac:dyDescent="0.25">
      <c r="A15" s="58" t="s">
        <v>55</v>
      </c>
      <c r="B15" s="100"/>
      <c r="C15" s="6" t="s">
        <v>39</v>
      </c>
      <c r="D15" s="6" t="s">
        <v>75</v>
      </c>
      <c r="E15" s="6" t="s">
        <v>76</v>
      </c>
      <c r="F15" s="4">
        <v>243</v>
      </c>
      <c r="G15" s="4">
        <v>226</v>
      </c>
      <c r="H15" s="117">
        <f>'Изменения 1'!F40</f>
        <v>0</v>
      </c>
      <c r="I15" s="118">
        <f>'Изменения 1'!G40</f>
        <v>0</v>
      </c>
      <c r="J15" s="118">
        <f>'Изменения 1'!H40</f>
        <v>0</v>
      </c>
    </row>
    <row r="16" spans="1:11" s="3" customFormat="1" ht="15" customHeight="1" x14ac:dyDescent="0.25">
      <c r="A16" s="58" t="s">
        <v>52</v>
      </c>
      <c r="B16" s="100"/>
      <c r="C16" s="6" t="s">
        <v>39</v>
      </c>
      <c r="D16" s="6" t="s">
        <v>75</v>
      </c>
      <c r="E16" s="6" t="s">
        <v>76</v>
      </c>
      <c r="F16" s="4" t="s">
        <v>43</v>
      </c>
      <c r="G16" s="4">
        <v>221</v>
      </c>
      <c r="H16" s="117">
        <f>'Изменения 1'!F41</f>
        <v>0</v>
      </c>
      <c r="I16" s="118">
        <f>'Изменения 1'!G41</f>
        <v>0</v>
      </c>
      <c r="J16" s="118">
        <f>'Изменения 1'!H41</f>
        <v>0</v>
      </c>
    </row>
    <row r="17" spans="1:10" s="3" customFormat="1" ht="15" customHeight="1" x14ac:dyDescent="0.25">
      <c r="A17" s="58" t="s">
        <v>73</v>
      </c>
      <c r="B17" s="100"/>
      <c r="C17" s="6" t="s">
        <v>39</v>
      </c>
      <c r="D17" s="6" t="s">
        <v>75</v>
      </c>
      <c r="E17" s="6" t="s">
        <v>76</v>
      </c>
      <c r="F17" s="4" t="s">
        <v>43</v>
      </c>
      <c r="G17" s="4">
        <v>223</v>
      </c>
      <c r="H17" s="117">
        <f>'Изменения 1'!F42</f>
        <v>0</v>
      </c>
      <c r="I17" s="118">
        <f>'Изменения 1'!G42</f>
        <v>0</v>
      </c>
      <c r="J17" s="118">
        <f>'Изменения 1'!H42</f>
        <v>0</v>
      </c>
    </row>
    <row r="18" spans="1:10" s="3" customFormat="1" ht="15" customHeight="1" x14ac:dyDescent="0.25">
      <c r="A18" s="58" t="s">
        <v>54</v>
      </c>
      <c r="B18" s="100"/>
      <c r="C18" s="6" t="s">
        <v>39</v>
      </c>
      <c r="D18" s="6" t="s">
        <v>75</v>
      </c>
      <c r="E18" s="6" t="s">
        <v>76</v>
      </c>
      <c r="F18" s="4" t="s">
        <v>43</v>
      </c>
      <c r="G18" s="4">
        <v>225</v>
      </c>
      <c r="H18" s="117">
        <f>'Изменения 1'!F43</f>
        <v>0</v>
      </c>
      <c r="I18" s="118">
        <f>'Изменения 1'!G43</f>
        <v>0</v>
      </c>
      <c r="J18" s="118">
        <f>'Изменения 1'!H43</f>
        <v>0</v>
      </c>
    </row>
    <row r="19" spans="1:10" s="3" customFormat="1" ht="15" customHeight="1" x14ac:dyDescent="0.25">
      <c r="A19" s="58" t="s">
        <v>55</v>
      </c>
      <c r="B19" s="100"/>
      <c r="C19" s="6" t="s">
        <v>39</v>
      </c>
      <c r="D19" s="6" t="s">
        <v>75</v>
      </c>
      <c r="E19" s="6" t="s">
        <v>76</v>
      </c>
      <c r="F19" s="4" t="s">
        <v>43</v>
      </c>
      <c r="G19" s="4">
        <v>226</v>
      </c>
      <c r="H19" s="117">
        <f>'Изменения 1'!F44</f>
        <v>0</v>
      </c>
      <c r="I19" s="118">
        <f>'Изменения 1'!G44</f>
        <v>0</v>
      </c>
      <c r="J19" s="118">
        <f>'Изменения 1'!H44</f>
        <v>0</v>
      </c>
    </row>
    <row r="20" spans="1:10" s="3" customFormat="1" ht="15" customHeight="1" x14ac:dyDescent="0.25">
      <c r="A20" s="58" t="s">
        <v>58</v>
      </c>
      <c r="B20" s="100"/>
      <c r="C20" s="6" t="s">
        <v>39</v>
      </c>
      <c r="D20" s="6" t="s">
        <v>75</v>
      </c>
      <c r="E20" s="6" t="s">
        <v>76</v>
      </c>
      <c r="F20" s="4">
        <v>244</v>
      </c>
      <c r="G20" s="4">
        <v>342</v>
      </c>
      <c r="H20" s="117">
        <f>'Изменения 1'!F45</f>
        <v>0</v>
      </c>
      <c r="I20" s="118">
        <f>'Изменения 1'!G45</f>
        <v>0</v>
      </c>
      <c r="J20" s="118">
        <f>'Изменения 1'!H45</f>
        <v>0</v>
      </c>
    </row>
    <row r="21" spans="1:10" s="3" customFormat="1" ht="15" customHeight="1" x14ac:dyDescent="0.25">
      <c r="A21" s="58" t="s">
        <v>77</v>
      </c>
      <c r="B21" s="100"/>
      <c r="C21" s="6" t="s">
        <v>39</v>
      </c>
      <c r="D21" s="6" t="s">
        <v>75</v>
      </c>
      <c r="E21" s="6" t="s">
        <v>76</v>
      </c>
      <c r="F21" s="4">
        <v>244</v>
      </c>
      <c r="G21" s="4">
        <v>344</v>
      </c>
      <c r="H21" s="117">
        <f>'Изменения 1'!F46</f>
        <v>0</v>
      </c>
      <c r="I21" s="118">
        <f>'Изменения 1'!G46</f>
        <v>0</v>
      </c>
      <c r="J21" s="118">
        <f>'Изменения 1'!H46</f>
        <v>0</v>
      </c>
    </row>
    <row r="22" spans="1:10" s="3" customFormat="1" ht="30" customHeight="1" x14ac:dyDescent="0.25">
      <c r="A22" s="58" t="s">
        <v>59</v>
      </c>
      <c r="B22" s="100"/>
      <c r="C22" s="6" t="s">
        <v>39</v>
      </c>
      <c r="D22" s="6" t="s">
        <v>75</v>
      </c>
      <c r="E22" s="6" t="s">
        <v>76</v>
      </c>
      <c r="F22" s="4">
        <v>244</v>
      </c>
      <c r="G22" s="4">
        <v>346</v>
      </c>
      <c r="H22" s="117">
        <f>'Изменения 1'!F47</f>
        <v>0</v>
      </c>
      <c r="I22" s="118">
        <f>'Изменения 1'!G47</f>
        <v>0</v>
      </c>
      <c r="J22" s="118">
        <f>'Изменения 1'!H47</f>
        <v>0</v>
      </c>
    </row>
    <row r="23" spans="1:10" s="3" customFormat="1" ht="30" hidden="1" customHeight="1" x14ac:dyDescent="0.25">
      <c r="A23" s="58" t="s">
        <v>60</v>
      </c>
      <c r="B23" s="100"/>
      <c r="C23" s="6" t="s">
        <v>39</v>
      </c>
      <c r="D23" s="6" t="s">
        <v>75</v>
      </c>
      <c r="E23" s="6" t="s">
        <v>76</v>
      </c>
      <c r="F23" s="4">
        <v>244</v>
      </c>
      <c r="G23" s="4">
        <v>349</v>
      </c>
      <c r="H23" s="117">
        <f>'Изменения 1'!F48</f>
        <v>0</v>
      </c>
      <c r="I23" s="118">
        <f>'Изменения 1'!G48</f>
        <v>0</v>
      </c>
      <c r="J23" s="118">
        <f>'Изменения 1'!H48</f>
        <v>0</v>
      </c>
    </row>
    <row r="24" spans="1:10" s="3" customFormat="1" ht="60.75" customHeight="1" x14ac:dyDescent="0.25">
      <c r="A24" s="58" t="s">
        <v>61</v>
      </c>
      <c r="B24" s="100"/>
      <c r="C24" s="6" t="s">
        <v>39</v>
      </c>
      <c r="D24" s="6" t="s">
        <v>75</v>
      </c>
      <c r="E24" s="6" t="s">
        <v>76</v>
      </c>
      <c r="F24" s="4">
        <v>244</v>
      </c>
      <c r="G24" s="4">
        <v>353</v>
      </c>
      <c r="H24" s="117">
        <f>'Изменения 1'!F49</f>
        <v>0</v>
      </c>
      <c r="I24" s="118">
        <f>'Изменения 1'!G49</f>
        <v>0</v>
      </c>
      <c r="J24" s="118">
        <f>'Изменения 1'!H49</f>
        <v>0</v>
      </c>
    </row>
    <row r="25" spans="1:10" s="3" customFormat="1" ht="15" x14ac:dyDescent="0.25">
      <c r="A25" s="58" t="s">
        <v>78</v>
      </c>
      <c r="B25" s="100"/>
      <c r="C25" s="6" t="s">
        <v>39</v>
      </c>
      <c r="D25" s="6" t="s">
        <v>75</v>
      </c>
      <c r="E25" s="6" t="s">
        <v>76</v>
      </c>
      <c r="F25" s="4">
        <v>852</v>
      </c>
      <c r="G25" s="4">
        <v>291</v>
      </c>
      <c r="H25" s="117">
        <f>'Изменения 1'!F50</f>
        <v>0</v>
      </c>
      <c r="I25" s="118">
        <f>'Изменения 1'!G50</f>
        <v>0</v>
      </c>
      <c r="J25" s="118">
        <f>'Изменения 1'!H50</f>
        <v>0</v>
      </c>
    </row>
    <row r="26" spans="1:10" s="3" customFormat="1" ht="15" x14ac:dyDescent="0.25">
      <c r="A26" s="58" t="s">
        <v>78</v>
      </c>
      <c r="B26" s="100"/>
      <c r="C26" s="6" t="s">
        <v>39</v>
      </c>
      <c r="D26" s="6" t="s">
        <v>75</v>
      </c>
      <c r="E26" s="6" t="s">
        <v>76</v>
      </c>
      <c r="F26" s="4">
        <v>853</v>
      </c>
      <c r="G26" s="4">
        <v>291</v>
      </c>
      <c r="H26" s="117">
        <f>'Изменения 1'!F51</f>
        <v>0</v>
      </c>
      <c r="I26" s="118">
        <f>'Изменения 1'!G51</f>
        <v>0</v>
      </c>
      <c r="J26" s="118">
        <f>'Изменения 1'!H51</f>
        <v>0</v>
      </c>
    </row>
    <row r="27" spans="1:10" s="3" customFormat="1" ht="15" x14ac:dyDescent="0.25">
      <c r="A27" s="58" t="s">
        <v>48</v>
      </c>
      <c r="B27" s="100"/>
      <c r="C27" s="6" t="s">
        <v>39</v>
      </c>
      <c r="D27" s="6" t="s">
        <v>75</v>
      </c>
      <c r="E27" s="6" t="s">
        <v>71</v>
      </c>
      <c r="F27" s="4" t="s">
        <v>40</v>
      </c>
      <c r="G27" s="4">
        <v>211</v>
      </c>
      <c r="H27" s="117">
        <f>'Изменения 1'!F52</f>
        <v>0</v>
      </c>
      <c r="I27" s="118">
        <f>'Изменения 1'!G52</f>
        <v>0</v>
      </c>
      <c r="J27" s="118">
        <f>'Изменения 1'!H52</f>
        <v>0</v>
      </c>
    </row>
    <row r="28" spans="1:10" s="3" customFormat="1" ht="33" customHeight="1" x14ac:dyDescent="0.25">
      <c r="A28" s="58" t="s">
        <v>56</v>
      </c>
      <c r="B28" s="100"/>
      <c r="C28" s="6" t="s">
        <v>39</v>
      </c>
      <c r="D28" s="6" t="s">
        <v>75</v>
      </c>
      <c r="E28" s="6" t="s">
        <v>71</v>
      </c>
      <c r="F28" s="4" t="s">
        <v>40</v>
      </c>
      <c r="G28" s="4">
        <v>266</v>
      </c>
      <c r="H28" s="117">
        <f>'Изменения 1'!F53</f>
        <v>0</v>
      </c>
      <c r="I28" s="118">
        <f>'Изменения 1'!G53</f>
        <v>0</v>
      </c>
      <c r="J28" s="118">
        <f>'Изменения 1'!H53</f>
        <v>0</v>
      </c>
    </row>
    <row r="29" spans="1:10" s="3" customFormat="1" ht="29.25" customHeight="1" x14ac:dyDescent="0.25">
      <c r="A29" s="58" t="s">
        <v>49</v>
      </c>
      <c r="B29" s="100"/>
      <c r="C29" s="6" t="s">
        <v>39</v>
      </c>
      <c r="D29" s="6" t="s">
        <v>75</v>
      </c>
      <c r="E29" s="6" t="s">
        <v>71</v>
      </c>
      <c r="F29" s="4" t="s">
        <v>41</v>
      </c>
      <c r="G29" s="4">
        <v>212</v>
      </c>
      <c r="H29" s="117">
        <f>'Изменения 1'!F54</f>
        <v>0</v>
      </c>
      <c r="I29" s="118">
        <f>'Изменения 1'!G54</f>
        <v>0</v>
      </c>
      <c r="J29" s="118">
        <f>'Изменения 1'!H54</f>
        <v>0</v>
      </c>
    </row>
    <row r="30" spans="1:10" s="3" customFormat="1" ht="30" customHeight="1" x14ac:dyDescent="0.25">
      <c r="A30" s="58" t="s">
        <v>51</v>
      </c>
      <c r="B30" s="100"/>
      <c r="C30" s="6" t="s">
        <v>39</v>
      </c>
      <c r="D30" s="6" t="s">
        <v>75</v>
      </c>
      <c r="E30" s="6" t="s">
        <v>71</v>
      </c>
      <c r="F30" s="4" t="s">
        <v>41</v>
      </c>
      <c r="G30" s="4">
        <v>214</v>
      </c>
      <c r="H30" s="117">
        <f>'Изменения 1'!F55</f>
        <v>0</v>
      </c>
      <c r="I30" s="118">
        <f>'Изменения 1'!G55</f>
        <v>0</v>
      </c>
      <c r="J30" s="118">
        <f>'Изменения 1'!H55</f>
        <v>0</v>
      </c>
    </row>
    <row r="31" spans="1:10" s="3" customFormat="1" ht="15" x14ac:dyDescent="0.25">
      <c r="A31" s="58" t="s">
        <v>53</v>
      </c>
      <c r="B31" s="100"/>
      <c r="C31" s="6" t="s">
        <v>39</v>
      </c>
      <c r="D31" s="6" t="s">
        <v>75</v>
      </c>
      <c r="E31" s="6" t="s">
        <v>71</v>
      </c>
      <c r="F31" s="4" t="s">
        <v>41</v>
      </c>
      <c r="G31" s="4">
        <v>222</v>
      </c>
      <c r="H31" s="117">
        <f>'Изменения 1'!F56</f>
        <v>0</v>
      </c>
      <c r="I31" s="118">
        <f>'Изменения 1'!G56</f>
        <v>0</v>
      </c>
      <c r="J31" s="118">
        <f>'Изменения 1'!H56</f>
        <v>0</v>
      </c>
    </row>
    <row r="32" spans="1:10" s="3" customFormat="1" ht="15" x14ac:dyDescent="0.25">
      <c r="A32" s="58" t="s">
        <v>55</v>
      </c>
      <c r="B32" s="100"/>
      <c r="C32" s="6" t="s">
        <v>39</v>
      </c>
      <c r="D32" s="6" t="s">
        <v>75</v>
      </c>
      <c r="E32" s="6" t="s">
        <v>71</v>
      </c>
      <c r="F32" s="4" t="s">
        <v>41</v>
      </c>
      <c r="G32" s="4">
        <v>226</v>
      </c>
      <c r="H32" s="117">
        <f>'Изменения 1'!F57</f>
        <v>0</v>
      </c>
      <c r="I32" s="118">
        <f>'Изменения 1'!G57</f>
        <v>0</v>
      </c>
      <c r="J32" s="118">
        <f>'Изменения 1'!H57</f>
        <v>0</v>
      </c>
    </row>
    <row r="33" spans="1:10" s="3" customFormat="1" ht="30" customHeight="1" x14ac:dyDescent="0.25">
      <c r="A33" s="58" t="s">
        <v>56</v>
      </c>
      <c r="B33" s="100"/>
      <c r="C33" s="6" t="s">
        <v>39</v>
      </c>
      <c r="D33" s="6" t="s">
        <v>75</v>
      </c>
      <c r="E33" s="6" t="s">
        <v>71</v>
      </c>
      <c r="F33" s="4" t="s">
        <v>41</v>
      </c>
      <c r="G33" s="4">
        <v>266</v>
      </c>
      <c r="H33" s="117">
        <f>'Изменения 1'!F58</f>
        <v>0</v>
      </c>
      <c r="I33" s="118">
        <f>'Изменения 1'!G58</f>
        <v>0</v>
      </c>
      <c r="J33" s="118">
        <f>'Изменения 1'!H58</f>
        <v>0</v>
      </c>
    </row>
    <row r="34" spans="1:10" s="3" customFormat="1" ht="15" x14ac:dyDescent="0.25">
      <c r="A34" s="58" t="s">
        <v>50</v>
      </c>
      <c r="B34" s="100"/>
      <c r="C34" s="6" t="s">
        <v>39</v>
      </c>
      <c r="D34" s="6" t="s">
        <v>75</v>
      </c>
      <c r="E34" s="6" t="s">
        <v>71</v>
      </c>
      <c r="F34" s="4" t="s">
        <v>42</v>
      </c>
      <c r="G34" s="4">
        <v>213</v>
      </c>
      <c r="H34" s="117">
        <f>'Изменения 1'!F59</f>
        <v>0</v>
      </c>
      <c r="I34" s="118">
        <f>'Изменения 1'!G59</f>
        <v>0</v>
      </c>
      <c r="J34" s="118">
        <f>'Изменения 1'!H59</f>
        <v>0</v>
      </c>
    </row>
    <row r="35" spans="1:10" s="3" customFormat="1" ht="15" x14ac:dyDescent="0.25">
      <c r="A35" s="58" t="s">
        <v>52</v>
      </c>
      <c r="B35" s="100"/>
      <c r="C35" s="6" t="s">
        <v>39</v>
      </c>
      <c r="D35" s="6" t="s">
        <v>75</v>
      </c>
      <c r="E35" s="6" t="s">
        <v>71</v>
      </c>
      <c r="F35" s="4" t="s">
        <v>43</v>
      </c>
      <c r="G35" s="4">
        <v>221</v>
      </c>
      <c r="H35" s="117">
        <f>'Изменения 1'!F60</f>
        <v>0</v>
      </c>
      <c r="I35" s="118">
        <f>'Изменения 1'!G60</f>
        <v>0</v>
      </c>
      <c r="J35" s="118">
        <f>'Изменения 1'!H60</f>
        <v>0</v>
      </c>
    </row>
    <row r="36" spans="1:10" s="3" customFormat="1" ht="15" x14ac:dyDescent="0.25">
      <c r="A36" s="58" t="s">
        <v>55</v>
      </c>
      <c r="B36" s="100"/>
      <c r="C36" s="6" t="s">
        <v>39</v>
      </c>
      <c r="D36" s="6" t="s">
        <v>75</v>
      </c>
      <c r="E36" s="6" t="s">
        <v>71</v>
      </c>
      <c r="F36" s="4" t="s">
        <v>43</v>
      </c>
      <c r="G36" s="4">
        <v>226</v>
      </c>
      <c r="H36" s="117">
        <f>'Изменения 1'!F61</f>
        <v>0</v>
      </c>
      <c r="I36" s="118">
        <f>'Изменения 1'!G61</f>
        <v>0</v>
      </c>
      <c r="J36" s="118">
        <f>'Изменения 1'!H61</f>
        <v>0</v>
      </c>
    </row>
    <row r="37" spans="1:10" s="3" customFormat="1" ht="59.25" customHeight="1" x14ac:dyDescent="0.25">
      <c r="A37" s="58" t="s">
        <v>61</v>
      </c>
      <c r="B37" s="100"/>
      <c r="C37" s="6" t="s">
        <v>39</v>
      </c>
      <c r="D37" s="6" t="s">
        <v>75</v>
      </c>
      <c r="E37" s="6" t="s">
        <v>71</v>
      </c>
      <c r="F37" s="4" t="s">
        <v>43</v>
      </c>
      <c r="G37" s="4">
        <v>353</v>
      </c>
      <c r="H37" s="117">
        <f>'Изменения 1'!F62</f>
        <v>0</v>
      </c>
      <c r="I37" s="118">
        <f>'Изменения 1'!G62</f>
        <v>0</v>
      </c>
      <c r="J37" s="118">
        <f>'Изменения 1'!H62</f>
        <v>0</v>
      </c>
    </row>
    <row r="38" spans="1:10" s="3" customFormat="1" ht="15" x14ac:dyDescent="0.25">
      <c r="A38" s="58" t="s">
        <v>48</v>
      </c>
      <c r="B38" s="100"/>
      <c r="C38" s="6" t="s">
        <v>39</v>
      </c>
      <c r="D38" s="6" t="s">
        <v>75</v>
      </c>
      <c r="E38" s="6" t="s">
        <v>72</v>
      </c>
      <c r="F38" s="4" t="s">
        <v>40</v>
      </c>
      <c r="G38" s="4">
        <v>211</v>
      </c>
      <c r="H38" s="117">
        <f>'Изменения 1'!F63</f>
        <v>0</v>
      </c>
      <c r="I38" s="118">
        <f>'Изменения 1'!G63</f>
        <v>0</v>
      </c>
      <c r="J38" s="118">
        <f>'Изменения 1'!H63</f>
        <v>0</v>
      </c>
    </row>
    <row r="39" spans="1:10" s="3" customFormat="1" ht="30" customHeight="1" x14ac:dyDescent="0.25">
      <c r="A39" s="58" t="s">
        <v>56</v>
      </c>
      <c r="B39" s="100"/>
      <c r="C39" s="6" t="s">
        <v>39</v>
      </c>
      <c r="D39" s="6" t="s">
        <v>75</v>
      </c>
      <c r="E39" s="6" t="s">
        <v>72</v>
      </c>
      <c r="F39" s="4" t="s">
        <v>40</v>
      </c>
      <c r="G39" s="4">
        <v>266</v>
      </c>
      <c r="H39" s="117">
        <f>'Изменения 1'!F64</f>
        <v>0</v>
      </c>
      <c r="I39" s="118">
        <f>'Изменения 1'!G64</f>
        <v>0</v>
      </c>
      <c r="J39" s="118">
        <f>'Изменения 1'!H64</f>
        <v>0</v>
      </c>
    </row>
    <row r="40" spans="1:10" s="3" customFormat="1" ht="30.75" hidden="1" customHeight="1" x14ac:dyDescent="0.25">
      <c r="A40" s="58" t="s">
        <v>49</v>
      </c>
      <c r="B40" s="100"/>
      <c r="C40" s="6" t="s">
        <v>39</v>
      </c>
      <c r="D40" s="6" t="s">
        <v>75</v>
      </c>
      <c r="E40" s="6" t="s">
        <v>72</v>
      </c>
      <c r="F40" s="4" t="s">
        <v>41</v>
      </c>
      <c r="G40" s="4">
        <v>212</v>
      </c>
      <c r="H40" s="117">
        <f>'Изменения 1'!F65</f>
        <v>0</v>
      </c>
      <c r="I40" s="118">
        <f>'Изменения 1'!G65</f>
        <v>0</v>
      </c>
      <c r="J40" s="118">
        <f>'Изменения 1'!H65</f>
        <v>0</v>
      </c>
    </row>
    <row r="41" spans="1:10" s="3" customFormat="1" ht="15" hidden="1" x14ac:dyDescent="0.25">
      <c r="A41" s="58" t="s">
        <v>55</v>
      </c>
      <c r="B41" s="100"/>
      <c r="C41" s="6" t="s">
        <v>39</v>
      </c>
      <c r="D41" s="6" t="s">
        <v>75</v>
      </c>
      <c r="E41" s="6" t="s">
        <v>72</v>
      </c>
      <c r="F41" s="4" t="s">
        <v>41</v>
      </c>
      <c r="G41" s="4">
        <v>226</v>
      </c>
      <c r="H41" s="117">
        <f>'Изменения 1'!F66</f>
        <v>0</v>
      </c>
      <c r="I41" s="118">
        <f>'Изменения 1'!G66</f>
        <v>0</v>
      </c>
      <c r="J41" s="118">
        <f>'Изменения 1'!H66</f>
        <v>0</v>
      </c>
    </row>
    <row r="42" spans="1:10" s="3" customFormat="1" ht="30.75" hidden="1" customHeight="1" x14ac:dyDescent="0.25">
      <c r="A42" s="58" t="s">
        <v>56</v>
      </c>
      <c r="B42" s="100"/>
      <c r="C42" s="6" t="s">
        <v>39</v>
      </c>
      <c r="D42" s="6" t="s">
        <v>75</v>
      </c>
      <c r="E42" s="6" t="s">
        <v>72</v>
      </c>
      <c r="F42" s="4" t="s">
        <v>41</v>
      </c>
      <c r="G42" s="4">
        <v>266</v>
      </c>
      <c r="H42" s="117">
        <f>'Изменения 1'!F67</f>
        <v>0</v>
      </c>
      <c r="I42" s="118">
        <f>'Изменения 1'!G67</f>
        <v>0</v>
      </c>
      <c r="J42" s="118">
        <f>'Изменения 1'!H67</f>
        <v>0</v>
      </c>
    </row>
    <row r="43" spans="1:10" s="3" customFormat="1" ht="15" x14ac:dyDescent="0.25">
      <c r="A43" s="58" t="s">
        <v>50</v>
      </c>
      <c r="B43" s="100"/>
      <c r="C43" s="6" t="s">
        <v>39</v>
      </c>
      <c r="D43" s="6" t="s">
        <v>75</v>
      </c>
      <c r="E43" s="6" t="s">
        <v>72</v>
      </c>
      <c r="F43" s="4" t="s">
        <v>42</v>
      </c>
      <c r="G43" s="4">
        <v>213</v>
      </c>
      <c r="H43" s="117">
        <f>'Изменения 1'!F68</f>
        <v>0</v>
      </c>
      <c r="I43" s="118">
        <f>'Изменения 1'!G68</f>
        <v>0</v>
      </c>
      <c r="J43" s="118">
        <f>'Изменения 1'!H68</f>
        <v>0</v>
      </c>
    </row>
    <row r="44" spans="1:10" s="3" customFormat="1" ht="15" x14ac:dyDescent="0.25">
      <c r="A44" s="58" t="s">
        <v>52</v>
      </c>
      <c r="B44" s="100"/>
      <c r="C44" s="6" t="s">
        <v>39</v>
      </c>
      <c r="D44" s="6" t="s">
        <v>75</v>
      </c>
      <c r="E44" s="6" t="s">
        <v>72</v>
      </c>
      <c r="F44" s="4" t="s">
        <v>43</v>
      </c>
      <c r="G44" s="4">
        <v>221</v>
      </c>
      <c r="H44" s="117">
        <f>'Изменения 1'!F69</f>
        <v>0</v>
      </c>
      <c r="I44" s="118">
        <f>'Изменения 1'!G69</f>
        <v>0</v>
      </c>
      <c r="J44" s="118">
        <f>'Изменения 1'!H69</f>
        <v>0</v>
      </c>
    </row>
    <row r="45" spans="1:10" s="3" customFormat="1" ht="15" x14ac:dyDescent="0.25">
      <c r="A45" s="58" t="s">
        <v>55</v>
      </c>
      <c r="B45" s="100"/>
      <c r="C45" s="6" t="s">
        <v>39</v>
      </c>
      <c r="D45" s="6" t="s">
        <v>75</v>
      </c>
      <c r="E45" s="6" t="s">
        <v>72</v>
      </c>
      <c r="F45" s="4" t="s">
        <v>43</v>
      </c>
      <c r="G45" s="4">
        <v>226</v>
      </c>
      <c r="H45" s="117">
        <f>'Изменения 1'!F70</f>
        <v>0</v>
      </c>
      <c r="I45" s="118">
        <f>'Изменения 1'!G70</f>
        <v>0</v>
      </c>
      <c r="J45" s="118">
        <f>'Изменения 1'!H70</f>
        <v>0</v>
      </c>
    </row>
    <row r="46" spans="1:10" s="3" customFormat="1" ht="29.25" customHeight="1" x14ac:dyDescent="0.25">
      <c r="A46" s="58" t="s">
        <v>59</v>
      </c>
      <c r="B46" s="100"/>
      <c r="C46" s="6" t="s">
        <v>39</v>
      </c>
      <c r="D46" s="6" t="s">
        <v>75</v>
      </c>
      <c r="E46" s="6" t="s">
        <v>72</v>
      </c>
      <c r="F46" s="4" t="s">
        <v>43</v>
      </c>
      <c r="G46" s="4">
        <v>346</v>
      </c>
      <c r="H46" s="117">
        <f>'Изменения 1'!F71</f>
        <v>0</v>
      </c>
      <c r="I46" s="118">
        <f>'Изменения 1'!G71</f>
        <v>0</v>
      </c>
      <c r="J46" s="118">
        <f>'Изменения 1'!H71</f>
        <v>0</v>
      </c>
    </row>
    <row r="47" spans="1:10" s="3" customFormat="1" ht="15" hidden="1" x14ac:dyDescent="0.25">
      <c r="A47" s="58" t="s">
        <v>52</v>
      </c>
      <c r="B47" s="30"/>
      <c r="C47" s="6" t="s">
        <v>39</v>
      </c>
      <c r="D47" s="6" t="s">
        <v>75</v>
      </c>
      <c r="E47" s="6" t="s">
        <v>65</v>
      </c>
      <c r="F47" s="4" t="s">
        <v>43</v>
      </c>
      <c r="G47" s="4">
        <v>221</v>
      </c>
      <c r="H47" s="5"/>
      <c r="I47" s="44">
        <f>'Раздел 1.'!G70</f>
        <v>11000</v>
      </c>
      <c r="J47" s="44"/>
    </row>
    <row r="48" spans="1:10" s="3" customFormat="1" ht="15" hidden="1" x14ac:dyDescent="0.25">
      <c r="A48" s="58" t="s">
        <v>57</v>
      </c>
      <c r="B48" s="30"/>
      <c r="C48" s="6" t="s">
        <v>39</v>
      </c>
      <c r="D48" s="6" t="s">
        <v>75</v>
      </c>
      <c r="E48" s="6" t="s">
        <v>65</v>
      </c>
      <c r="F48" s="4" t="s">
        <v>43</v>
      </c>
      <c r="G48" s="4">
        <v>310</v>
      </c>
      <c r="H48" s="5"/>
      <c r="I48" s="44">
        <f>'Раздел 1.'!G71</f>
        <v>111078</v>
      </c>
      <c r="J48" s="44"/>
    </row>
    <row r="49" spans="1:10" s="3" customFormat="1" ht="60" hidden="1" x14ac:dyDescent="0.25">
      <c r="A49" s="58" t="s">
        <v>61</v>
      </c>
      <c r="B49" s="30"/>
      <c r="C49" s="6" t="s">
        <v>39</v>
      </c>
      <c r="D49" s="6" t="s">
        <v>75</v>
      </c>
      <c r="E49" s="6" t="s">
        <v>65</v>
      </c>
      <c r="F49" s="4" t="s">
        <v>43</v>
      </c>
      <c r="G49" s="4">
        <v>353</v>
      </c>
      <c r="H49" s="5"/>
      <c r="I49" s="44">
        <f>'Раздел 1.'!G72</f>
        <v>7500</v>
      </c>
      <c r="J49" s="44"/>
    </row>
    <row r="50" spans="1:10" s="3" customFormat="1" ht="15" hidden="1" x14ac:dyDescent="0.25">
      <c r="A50" s="58" t="s">
        <v>48</v>
      </c>
      <c r="B50" s="30"/>
      <c r="C50" s="6" t="s">
        <v>39</v>
      </c>
      <c r="D50" s="6" t="s">
        <v>75</v>
      </c>
      <c r="E50" s="6" t="s">
        <v>72</v>
      </c>
      <c r="F50" s="4" t="s">
        <v>40</v>
      </c>
      <c r="G50" s="4">
        <v>211</v>
      </c>
      <c r="H50" s="5"/>
      <c r="I50" s="44">
        <f>'Раздел 1.'!G73</f>
        <v>0</v>
      </c>
      <c r="J50" s="44"/>
    </row>
    <row r="51" spans="1:10" s="3" customFormat="1" ht="30" hidden="1" x14ac:dyDescent="0.25">
      <c r="A51" s="58" t="s">
        <v>56</v>
      </c>
      <c r="B51" s="30"/>
      <c r="C51" s="6" t="s">
        <v>39</v>
      </c>
      <c r="D51" s="6" t="s">
        <v>75</v>
      </c>
      <c r="E51" s="6" t="s">
        <v>72</v>
      </c>
      <c r="F51" s="4" t="s">
        <v>40</v>
      </c>
      <c r="G51" s="4">
        <v>266</v>
      </c>
      <c r="H51" s="5"/>
      <c r="I51" s="44">
        <f>'Раздел 1.'!G74</f>
        <v>0</v>
      </c>
      <c r="J51" s="44"/>
    </row>
    <row r="52" spans="1:10" s="3" customFormat="1" ht="15" hidden="1" x14ac:dyDescent="0.25">
      <c r="A52" s="58" t="s">
        <v>50</v>
      </c>
      <c r="B52" s="30"/>
      <c r="C52" s="6" t="s">
        <v>39</v>
      </c>
      <c r="D52" s="6" t="s">
        <v>75</v>
      </c>
      <c r="E52" s="6" t="s">
        <v>72</v>
      </c>
      <c r="F52" s="4" t="s">
        <v>42</v>
      </c>
      <c r="G52" s="4">
        <v>213</v>
      </c>
      <c r="H52" s="5"/>
      <c r="I52" s="44">
        <f>'Раздел 1.'!G75</f>
        <v>0</v>
      </c>
      <c r="J52" s="44"/>
    </row>
    <row r="53" spans="1:10" s="3" customFormat="1" ht="15" hidden="1" x14ac:dyDescent="0.25">
      <c r="A53" s="58" t="s">
        <v>52</v>
      </c>
      <c r="B53" s="30"/>
      <c r="C53" s="6" t="s">
        <v>39</v>
      </c>
      <c r="D53" s="6" t="s">
        <v>75</v>
      </c>
      <c r="E53" s="6" t="s">
        <v>72</v>
      </c>
      <c r="F53" s="4" t="s">
        <v>43</v>
      </c>
      <c r="G53" s="4">
        <v>221</v>
      </c>
      <c r="H53" s="5"/>
      <c r="I53" s="44">
        <f>'Раздел 1.'!G76</f>
        <v>0</v>
      </c>
      <c r="J53" s="44"/>
    </row>
    <row r="54" spans="1:10" s="3" customFormat="1" ht="15" hidden="1" x14ac:dyDescent="0.25">
      <c r="A54" s="58" t="s">
        <v>55</v>
      </c>
      <c r="B54" s="30"/>
      <c r="C54" s="6" t="s">
        <v>39</v>
      </c>
      <c r="D54" s="6" t="s">
        <v>75</v>
      </c>
      <c r="E54" s="6" t="s">
        <v>72</v>
      </c>
      <c r="F54" s="4" t="s">
        <v>43</v>
      </c>
      <c r="G54" s="4">
        <v>226</v>
      </c>
      <c r="H54" s="5"/>
      <c r="I54" s="44">
        <f>'Раздел 1.'!G77</f>
        <v>0</v>
      </c>
      <c r="J54" s="44"/>
    </row>
    <row r="55" spans="1:10" s="3" customFormat="1" ht="30" hidden="1" x14ac:dyDescent="0.25">
      <c r="A55" s="58" t="s">
        <v>59</v>
      </c>
      <c r="B55" s="30"/>
      <c r="C55" s="6" t="s">
        <v>39</v>
      </c>
      <c r="D55" s="6" t="s">
        <v>75</v>
      </c>
      <c r="E55" s="6" t="s">
        <v>72</v>
      </c>
      <c r="F55" s="4" t="s">
        <v>43</v>
      </c>
      <c r="G55" s="4">
        <v>346</v>
      </c>
      <c r="H55" s="5"/>
      <c r="I55" s="44">
        <f>'Раздел 1.'!G78</f>
        <v>0</v>
      </c>
      <c r="J55" s="44"/>
    </row>
    <row r="56" spans="1:10" s="3" customFormat="1" ht="15" hidden="1" x14ac:dyDescent="0.25">
      <c r="A56" s="58" t="s">
        <v>58</v>
      </c>
      <c r="B56" s="30"/>
      <c r="C56" s="6" t="s">
        <v>39</v>
      </c>
      <c r="D56" s="6" t="s">
        <v>75</v>
      </c>
      <c r="E56" s="6" t="s">
        <v>66</v>
      </c>
      <c r="F56" s="4">
        <v>244</v>
      </c>
      <c r="G56" s="4">
        <v>342</v>
      </c>
      <c r="H56" s="5"/>
      <c r="I56" s="44">
        <f>'Раздел 1.'!G79</f>
        <v>0</v>
      </c>
      <c r="J56" s="44"/>
    </row>
    <row r="57" spans="1:10" s="3" customFormat="1" ht="15" hidden="1" x14ac:dyDescent="0.25">
      <c r="A57" s="58" t="s">
        <v>58</v>
      </c>
      <c r="B57" s="30"/>
      <c r="C57" s="6" t="s">
        <v>44</v>
      </c>
      <c r="D57" s="6" t="s">
        <v>75</v>
      </c>
      <c r="E57" s="6" t="s">
        <v>62</v>
      </c>
      <c r="F57" s="4">
        <v>323</v>
      </c>
      <c r="G57" s="4">
        <v>342</v>
      </c>
      <c r="H57" s="5"/>
      <c r="I57" s="44">
        <f>'Раздел 1.'!G80</f>
        <v>0</v>
      </c>
      <c r="J57" s="44"/>
    </row>
    <row r="58" spans="1:10" s="3" customFormat="1" ht="15" x14ac:dyDescent="0.25">
      <c r="C58" s="141" t="s">
        <v>45</v>
      </c>
      <c r="D58" s="141"/>
      <c r="E58" s="64"/>
      <c r="F58" s="36"/>
      <c r="G58" s="37"/>
      <c r="H58" s="38"/>
      <c r="I58" s="37"/>
      <c r="J58" s="37"/>
    </row>
    <row r="59" spans="1:10" s="41" customFormat="1" ht="14.25" x14ac:dyDescent="0.25">
      <c r="C59" s="7" t="s">
        <v>39</v>
      </c>
      <c r="D59" s="7" t="s">
        <v>75</v>
      </c>
      <c r="E59" s="7" t="s">
        <v>76</v>
      </c>
      <c r="F59" s="39">
        <v>110</v>
      </c>
      <c r="G59" s="39" t="s">
        <v>20</v>
      </c>
      <c r="H59" s="119">
        <f>'Изменения 1'!F84</f>
        <v>0</v>
      </c>
      <c r="I59" s="119">
        <f>'Изменения 1'!G84</f>
        <v>0</v>
      </c>
      <c r="J59" s="119">
        <f>'Изменения 1'!H84</f>
        <v>0</v>
      </c>
    </row>
    <row r="60" spans="1:10" s="41" customFormat="1" ht="14.25" x14ac:dyDescent="0.25">
      <c r="C60" s="7" t="s">
        <v>39</v>
      </c>
      <c r="D60" s="7" t="s">
        <v>75</v>
      </c>
      <c r="E60" s="7" t="s">
        <v>76</v>
      </c>
      <c r="F60" s="39">
        <v>240</v>
      </c>
      <c r="G60" s="39" t="s">
        <v>20</v>
      </c>
      <c r="H60" s="119">
        <f>'Изменения 1'!F85</f>
        <v>0</v>
      </c>
      <c r="I60" s="119">
        <f>'Изменения 1'!G85</f>
        <v>0</v>
      </c>
      <c r="J60" s="119">
        <f>'Изменения 1'!H85</f>
        <v>0</v>
      </c>
    </row>
    <row r="61" spans="1:10" s="41" customFormat="1" ht="14.25" x14ac:dyDescent="0.25">
      <c r="C61" s="7" t="s">
        <v>39</v>
      </c>
      <c r="D61" s="7" t="s">
        <v>75</v>
      </c>
      <c r="E61" s="7" t="s">
        <v>76</v>
      </c>
      <c r="F61" s="39">
        <v>850</v>
      </c>
      <c r="G61" s="39" t="s">
        <v>20</v>
      </c>
      <c r="H61" s="119">
        <f>'Изменения 1'!F86</f>
        <v>0</v>
      </c>
      <c r="I61" s="119">
        <f>'Изменения 1'!G86</f>
        <v>0</v>
      </c>
      <c r="J61" s="119">
        <f>'Изменения 1'!H86</f>
        <v>0</v>
      </c>
    </row>
    <row r="62" spans="1:10" s="41" customFormat="1" ht="14.25" hidden="1" x14ac:dyDescent="0.25">
      <c r="C62" s="7" t="s">
        <v>39</v>
      </c>
      <c r="D62" s="7" t="s">
        <v>75</v>
      </c>
      <c r="E62" s="7" t="s">
        <v>63</v>
      </c>
      <c r="F62" s="72">
        <v>110</v>
      </c>
      <c r="G62" s="39" t="s">
        <v>20</v>
      </c>
      <c r="H62" s="119"/>
      <c r="I62" s="119"/>
      <c r="J62" s="119"/>
    </row>
    <row r="63" spans="1:10" s="41" customFormat="1" ht="14.25" x14ac:dyDescent="0.25">
      <c r="C63" s="7" t="s">
        <v>39</v>
      </c>
      <c r="D63" s="7" t="s">
        <v>75</v>
      </c>
      <c r="E63" s="7" t="s">
        <v>71</v>
      </c>
      <c r="F63" s="72">
        <v>110</v>
      </c>
      <c r="G63" s="39" t="s">
        <v>20</v>
      </c>
      <c r="H63" s="119">
        <f>'Изменения 1'!F87</f>
        <v>0</v>
      </c>
      <c r="I63" s="119">
        <f>'Изменения 1'!G87</f>
        <v>0</v>
      </c>
      <c r="J63" s="119">
        <f>'Изменения 1'!H87</f>
        <v>0</v>
      </c>
    </row>
    <row r="64" spans="1:10" s="41" customFormat="1" ht="14.25" x14ac:dyDescent="0.25">
      <c r="C64" s="7" t="s">
        <v>39</v>
      </c>
      <c r="D64" s="7" t="s">
        <v>75</v>
      </c>
      <c r="E64" s="7" t="s">
        <v>71</v>
      </c>
      <c r="F64" s="72">
        <v>240</v>
      </c>
      <c r="G64" s="39" t="s">
        <v>20</v>
      </c>
      <c r="H64" s="119">
        <f>'Изменения 1'!F88</f>
        <v>0</v>
      </c>
      <c r="I64" s="119">
        <f>'Изменения 1'!G88</f>
        <v>0</v>
      </c>
      <c r="J64" s="119">
        <f>'Изменения 1'!H88</f>
        <v>0</v>
      </c>
    </row>
    <row r="65" spans="1:10" s="41" customFormat="1" ht="14.25" hidden="1" x14ac:dyDescent="0.25">
      <c r="C65" s="7" t="s">
        <v>39</v>
      </c>
      <c r="D65" s="7" t="s">
        <v>75</v>
      </c>
      <c r="E65" s="7" t="s">
        <v>64</v>
      </c>
      <c r="F65" s="72">
        <v>110</v>
      </c>
      <c r="G65" s="39" t="s">
        <v>20</v>
      </c>
      <c r="H65" s="119"/>
      <c r="I65" s="119"/>
      <c r="J65" s="119"/>
    </row>
    <row r="66" spans="1:10" s="41" customFormat="1" ht="14.25" hidden="1" x14ac:dyDescent="0.25">
      <c r="C66" s="7" t="s">
        <v>39</v>
      </c>
      <c r="D66" s="7" t="s">
        <v>75</v>
      </c>
      <c r="E66" s="7" t="s">
        <v>64</v>
      </c>
      <c r="F66" s="72">
        <v>240</v>
      </c>
      <c r="G66" s="39" t="s">
        <v>20</v>
      </c>
      <c r="H66" s="119"/>
      <c r="I66" s="119"/>
      <c r="J66" s="119"/>
    </row>
    <row r="67" spans="1:10" s="41" customFormat="1" ht="14.25" hidden="1" x14ac:dyDescent="0.25">
      <c r="C67" s="7" t="s">
        <v>39</v>
      </c>
      <c r="D67" s="7" t="s">
        <v>75</v>
      </c>
      <c r="E67" s="7" t="s">
        <v>65</v>
      </c>
      <c r="F67" s="72">
        <v>110</v>
      </c>
      <c r="G67" s="39" t="s">
        <v>20</v>
      </c>
      <c r="H67" s="119"/>
      <c r="I67" s="119"/>
      <c r="J67" s="119"/>
    </row>
    <row r="68" spans="1:10" s="41" customFormat="1" ht="14.25" hidden="1" x14ac:dyDescent="0.25">
      <c r="C68" s="7" t="s">
        <v>39</v>
      </c>
      <c r="D68" s="7" t="s">
        <v>75</v>
      </c>
      <c r="E68" s="7" t="s">
        <v>65</v>
      </c>
      <c r="F68" s="72">
        <v>240</v>
      </c>
      <c r="G68" s="39" t="s">
        <v>20</v>
      </c>
      <c r="H68" s="119"/>
      <c r="I68" s="119"/>
      <c r="J68" s="119"/>
    </row>
    <row r="69" spans="1:10" s="41" customFormat="1" ht="14.25" x14ac:dyDescent="0.25">
      <c r="C69" s="7" t="s">
        <v>39</v>
      </c>
      <c r="D69" s="7" t="s">
        <v>75</v>
      </c>
      <c r="E69" s="7" t="s">
        <v>72</v>
      </c>
      <c r="F69" s="72">
        <v>110</v>
      </c>
      <c r="G69" s="39" t="s">
        <v>20</v>
      </c>
      <c r="H69" s="119">
        <f>'Изменения 1'!F89</f>
        <v>0</v>
      </c>
      <c r="I69" s="119">
        <f>'Изменения 1'!G89</f>
        <v>0</v>
      </c>
      <c r="J69" s="119">
        <f>'Изменения 1'!H89</f>
        <v>0</v>
      </c>
    </row>
    <row r="70" spans="1:10" s="41" customFormat="1" ht="14.25" x14ac:dyDescent="0.25">
      <c r="C70" s="7" t="s">
        <v>39</v>
      </c>
      <c r="D70" s="7" t="s">
        <v>75</v>
      </c>
      <c r="E70" s="7" t="s">
        <v>72</v>
      </c>
      <c r="F70" s="72">
        <v>240</v>
      </c>
      <c r="G70" s="39" t="s">
        <v>20</v>
      </c>
      <c r="H70" s="119">
        <f>'Изменения 1'!F90</f>
        <v>0</v>
      </c>
      <c r="I70" s="119">
        <f>'Изменения 1'!G90</f>
        <v>0</v>
      </c>
      <c r="J70" s="119">
        <f>'Изменения 1'!H90</f>
        <v>0</v>
      </c>
    </row>
    <row r="71" spans="1:10" s="41" customFormat="1" ht="14.25" hidden="1" x14ac:dyDescent="0.25">
      <c r="C71" s="7" t="s">
        <v>39</v>
      </c>
      <c r="D71" s="7" t="s">
        <v>75</v>
      </c>
      <c r="E71" s="7" t="s">
        <v>66</v>
      </c>
      <c r="F71" s="72">
        <v>240</v>
      </c>
      <c r="G71" s="39" t="s">
        <v>20</v>
      </c>
      <c r="H71" s="119"/>
      <c r="I71" s="119"/>
      <c r="J71" s="119"/>
    </row>
    <row r="72" spans="1:10" s="41" customFormat="1" ht="14.25" hidden="1" x14ac:dyDescent="0.25">
      <c r="C72" s="7" t="s">
        <v>44</v>
      </c>
      <c r="D72" s="7" t="s">
        <v>75</v>
      </c>
      <c r="E72" s="7" t="s">
        <v>62</v>
      </c>
      <c r="F72" s="72">
        <v>320</v>
      </c>
      <c r="G72" s="39" t="s">
        <v>20</v>
      </c>
      <c r="H72" s="119"/>
      <c r="I72" s="119"/>
      <c r="J72" s="119"/>
    </row>
    <row r="73" spans="1:10" s="43" customFormat="1" ht="14.25" x14ac:dyDescent="0.2">
      <c r="C73" s="42"/>
      <c r="D73" s="42"/>
      <c r="E73" s="65"/>
      <c r="F73" s="42"/>
      <c r="G73" s="29" t="s">
        <v>19</v>
      </c>
      <c r="H73" s="119">
        <f>H59+H60+H61+H63+H64+H69+H70</f>
        <v>0</v>
      </c>
      <c r="I73" s="119">
        <f t="shared" ref="I73:J73" si="0">I59+I60+I61+I63+I64+I69+I70</f>
        <v>0</v>
      </c>
      <c r="J73" s="119">
        <f t="shared" si="0"/>
        <v>0</v>
      </c>
    </row>
    <row r="74" spans="1:10" s="53" customFormat="1" ht="61.5" customHeight="1" x14ac:dyDescent="0.25">
      <c r="A74" s="115" t="s">
        <v>38</v>
      </c>
      <c r="B74" s="144" t="s">
        <v>74</v>
      </c>
      <c r="C74" s="144"/>
      <c r="D74" s="144"/>
      <c r="E74" s="144"/>
      <c r="F74" s="51"/>
      <c r="G74" s="106"/>
      <c r="H74" s="106"/>
      <c r="I74" s="105" t="s">
        <v>80</v>
      </c>
      <c r="J74" s="102" t="str">
        <f>'Разделы 2.'!J63</f>
        <v>О.Е.Пичугина</v>
      </c>
    </row>
    <row r="75" spans="1:10" s="53" customFormat="1" ht="15.75" x14ac:dyDescent="0.25">
      <c r="A75" s="75"/>
      <c r="B75" s="146" t="s">
        <v>22</v>
      </c>
      <c r="C75" s="146"/>
      <c r="D75" s="146"/>
      <c r="E75" s="146"/>
      <c r="F75" s="16"/>
      <c r="G75" s="107" t="s">
        <v>79</v>
      </c>
      <c r="H75" s="107"/>
      <c r="I75" s="95" t="s">
        <v>83</v>
      </c>
      <c r="J75" s="95"/>
    </row>
    <row r="76" spans="1:10" s="53" customFormat="1" ht="15.75" x14ac:dyDescent="0.25">
      <c r="A76" s="75"/>
      <c r="D76" s="114"/>
      <c r="E76" s="114"/>
      <c r="G76" s="114"/>
      <c r="H76" s="114"/>
      <c r="I76" s="51"/>
    </row>
    <row r="77" spans="1:10" s="53" customFormat="1" ht="18.75" customHeight="1" x14ac:dyDescent="0.25">
      <c r="A77" s="116" t="s">
        <v>21</v>
      </c>
      <c r="B77" s="144" t="s">
        <v>102</v>
      </c>
      <c r="C77" s="144"/>
      <c r="D77" s="144"/>
      <c r="E77" s="144"/>
      <c r="F77" s="51"/>
      <c r="G77" s="103" t="s">
        <v>103</v>
      </c>
      <c r="H77" s="102" t="s">
        <v>100</v>
      </c>
      <c r="I77" s="60"/>
      <c r="J77" s="104" t="s">
        <v>105</v>
      </c>
    </row>
    <row r="78" spans="1:10" s="53" customFormat="1" ht="15.75" x14ac:dyDescent="0.25">
      <c r="B78" s="145" t="s">
        <v>22</v>
      </c>
      <c r="C78" s="145"/>
      <c r="D78" s="145"/>
      <c r="E78" s="145"/>
      <c r="F78" s="16"/>
      <c r="G78" s="107" t="s">
        <v>81</v>
      </c>
      <c r="H78" s="107"/>
      <c r="I78" s="107"/>
      <c r="J78" s="16" t="s">
        <v>82</v>
      </c>
    </row>
    <row r="79" spans="1:10" s="53" customFormat="1" ht="18.75" customHeight="1" x14ac:dyDescent="0.25">
      <c r="I79" s="51"/>
    </row>
    <row r="80" spans="1:10" s="53" customFormat="1" ht="15.75" customHeight="1" x14ac:dyDescent="0.25">
      <c r="A80" s="69" t="str">
        <f>'Раздел 1.'!F11</f>
        <v>"09" января 2020 г.</v>
      </c>
      <c r="I80" s="51"/>
    </row>
    <row r="81" spans="1:12" s="53" customFormat="1" ht="15.75" x14ac:dyDescent="0.25">
      <c r="C81" s="66"/>
      <c r="D81" s="66"/>
      <c r="E81" s="66"/>
      <c r="F81" s="66"/>
      <c r="G81" s="50"/>
      <c r="H81" s="55">
        <f>+H73-'Раздел 1.'!F98</f>
        <v>-25938239.940000001</v>
      </c>
      <c r="I81" s="55">
        <f>+I73-'Раздел 1.'!G98</f>
        <v>-25938239.940000001</v>
      </c>
      <c r="J81" s="54">
        <f>+J73-'Раздел 1.'!H98</f>
        <v>-25938239.940000001</v>
      </c>
      <c r="K81" s="52"/>
      <c r="L81" s="52"/>
    </row>
    <row r="82" spans="1:12" x14ac:dyDescent="0.2">
      <c r="A82" s="109"/>
      <c r="B82" s="109"/>
      <c r="C82" s="109"/>
      <c r="D82" s="109"/>
      <c r="E82" s="109"/>
      <c r="F82" s="109"/>
      <c r="G82" s="109"/>
      <c r="H82" s="109"/>
    </row>
  </sheetData>
  <mergeCells count="11">
    <mergeCell ref="C58:D58"/>
    <mergeCell ref="B74:E74"/>
    <mergeCell ref="B75:E75"/>
    <mergeCell ref="B77:E77"/>
    <mergeCell ref="B78:E78"/>
    <mergeCell ref="A2:J2"/>
    <mergeCell ref="A4:A6"/>
    <mergeCell ref="B4:B6"/>
    <mergeCell ref="C4:F5"/>
    <mergeCell ref="G4:G6"/>
    <mergeCell ref="H4:J4"/>
  </mergeCells>
  <printOptions horizontalCentered="1"/>
  <pageMargins left="0.78740157480314965" right="0.19685039370078741" top="0.19685039370078741" bottom="0.19685039370078741" header="0" footer="0"/>
  <pageSetup paperSize="9" scale="5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Раздел 1.</vt:lpstr>
      <vt:lpstr>Разделы 2.</vt:lpstr>
      <vt:lpstr>Изменения 1</vt:lpstr>
      <vt:lpstr>Изменения 2</vt:lpstr>
      <vt:lpstr>'Изменения 1'!Заголовки_для_печати</vt:lpstr>
      <vt:lpstr>'Изменения 2'!Заголовки_для_печати</vt:lpstr>
      <vt:lpstr>'Раздел 1.'!Заголовки_для_печати</vt:lpstr>
      <vt:lpstr>'Разделы 2.'!Заголовки_для_печати</vt:lpstr>
      <vt:lpstr>'Изменения 1'!Область_печати</vt:lpstr>
      <vt:lpstr>'Изменения 2'!Область_печати</vt:lpstr>
      <vt:lpstr>'Раздел 1.'!Область_печати</vt:lpstr>
      <vt:lpstr>'Разделы 2.'!Область_печати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БобровникМС</dc:creator>
  <cp:lastModifiedBy>ЭКОНОМИСТ</cp:lastModifiedBy>
  <cp:lastPrinted>2020-02-04T05:06:54Z</cp:lastPrinted>
  <dcterms:created xsi:type="dcterms:W3CDTF">2017-12-28T07:49:44Z</dcterms:created>
  <dcterms:modified xsi:type="dcterms:W3CDTF">2020-02-04T05:07:05Z</dcterms:modified>
</cp:coreProperties>
</file>